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D85B2E20-59B2-4D39-B7EE-0F41C9D3368C}" xr6:coauthVersionLast="47" xr6:coauthVersionMax="47" xr10:uidLastSave="{00000000-0000-0000-0000-000000000000}"/>
  <bookViews>
    <workbookView xWindow="-120" yWindow="-120" windowWidth="29040" windowHeight="15840" xr2:uid="{D2AE817F-8895-4E75-BD70-8F692EACF505}"/>
  </bookViews>
  <sheets>
    <sheet name="DisCo July 2022 Remittance 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July 2022 Remittance '!$B$1:$N$60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F15" i="1"/>
  <c r="K14" i="1"/>
  <c r="G14" i="1"/>
  <c r="K13" i="1"/>
  <c r="G13" i="1"/>
  <c r="K12" i="1"/>
  <c r="G12" i="1"/>
  <c r="K11" i="1"/>
  <c r="L11" i="1" s="1"/>
  <c r="G11" i="1"/>
  <c r="K10" i="1"/>
  <c r="G10" i="1"/>
  <c r="K9" i="1"/>
  <c r="G9" i="1"/>
  <c r="K8" i="1"/>
  <c r="G8" i="1"/>
  <c r="K7" i="1"/>
  <c r="G7" i="1"/>
  <c r="K6" i="1"/>
  <c r="M6" i="1" s="1"/>
  <c r="G6" i="1"/>
  <c r="K5" i="1"/>
  <c r="G5" i="1"/>
  <c r="K4" i="1"/>
  <c r="G4" i="1"/>
  <c r="M14" i="1" l="1"/>
  <c r="M7" i="1"/>
  <c r="G15" i="1"/>
  <c r="E15" i="1" s="1"/>
  <c r="M11" i="1"/>
  <c r="M5" i="1"/>
  <c r="M9" i="1"/>
  <c r="M13" i="1"/>
  <c r="L9" i="1"/>
  <c r="M4" i="1"/>
  <c r="M12" i="1"/>
  <c r="L7" i="1"/>
  <c r="M10" i="1"/>
  <c r="L5" i="1"/>
  <c r="L13" i="1"/>
  <c r="M8" i="1"/>
  <c r="L4" i="1"/>
  <c r="L6" i="1"/>
  <c r="L8" i="1"/>
  <c r="L10" i="1"/>
  <c r="L12" i="1"/>
  <c r="L14" i="1"/>
  <c r="K15" i="1"/>
  <c r="M15" i="1" l="1"/>
  <c r="L15" i="1"/>
</calcChain>
</file>

<file path=xl/sharedStrings.xml><?xml version="1.0" encoding="utf-8"?>
<sst xmlns="http://schemas.openxmlformats.org/spreadsheetml/2006/main" count="24" uniqueCount="24">
  <si>
    <t>JULY 2022 DISCO INVOICES AND PAYMENTS</t>
  </si>
  <si>
    <t>S/N</t>
  </si>
  <si>
    <t>DISCOS</t>
  </si>
  <si>
    <t>NERC APPROVED MINIMUM REMITTANCE</t>
  </si>
  <si>
    <t>INVOICE VALUE (N)</t>
  </si>
  <si>
    <t>MRO VALUE (N)</t>
  </si>
  <si>
    <t>DISCO MARKET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</si>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</sst>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4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2" fillId="2" borderId="2" xfId="2" applyNumberFormat="1" applyFont="1" applyFill="1" applyBorder="1"/>
    <xf numFmtId="4" fontId="6" fillId="2" borderId="2" xfId="0" applyNumberFormat="1" applyFont="1" applyFill="1" applyBorder="1"/>
    <xf numFmtId="43" fontId="6" fillId="2" borderId="2" xfId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0" fontId="3" fillId="3" borderId="2" xfId="2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43" fontId="3" fillId="3" borderId="2" xfId="1" applyFont="1" applyFill="1" applyBorder="1"/>
    <xf numFmtId="10" fontId="5" fillId="3" borderId="2" xfId="2" applyNumberFormat="1" applyFont="1" applyFill="1" applyBorder="1"/>
    <xf numFmtId="10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July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July 2022 Remittance '!$F$4:$F$14</c:f>
              <c:numCache>
                <c:formatCode>#,##0.00</c:formatCode>
                <c:ptCount val="11"/>
                <c:pt idx="0">
                  <c:v>9285099033.568943</c:v>
                </c:pt>
                <c:pt idx="1">
                  <c:v>6037342466.599164</c:v>
                </c:pt>
                <c:pt idx="2">
                  <c:v>6639926170.2521601</c:v>
                </c:pt>
                <c:pt idx="3">
                  <c:v>6314601891.6003799</c:v>
                </c:pt>
                <c:pt idx="4">
                  <c:v>8357879508.9116459</c:v>
                </c:pt>
                <c:pt idx="5">
                  <c:v>9103734030.1318073</c:v>
                </c:pt>
                <c:pt idx="6">
                  <c:v>3639689399.335217</c:v>
                </c:pt>
                <c:pt idx="7">
                  <c:v>4435546881.8301592</c:v>
                </c:pt>
                <c:pt idx="8">
                  <c:v>4392099374.2873812</c:v>
                </c:pt>
                <c:pt idx="9">
                  <c:v>5147040240.3187122</c:v>
                </c:pt>
                <c:pt idx="10">
                  <c:v>1932175232.8860788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3-40FB-B66C-AB461121AE17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July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July 2022 Remittance '!$G$4:$G$14</c:f>
              <c:numCache>
                <c:formatCode>_(* #,##0.00_);_(* \(#,##0.00\);_(* "-"??_);_(@_)</c:formatCode>
                <c:ptCount val="11"/>
                <c:pt idx="0">
                  <c:v>8565503858.46735</c:v>
                </c:pt>
                <c:pt idx="1">
                  <c:v>5164342745.9289255</c:v>
                </c:pt>
                <c:pt idx="2">
                  <c:v>5884302572.0774641</c:v>
                </c:pt>
                <c:pt idx="3">
                  <c:v>5784175332.7059479</c:v>
                </c:pt>
                <c:pt idx="4">
                  <c:v>6752330855.2497187</c:v>
                </c:pt>
                <c:pt idx="5">
                  <c:v>7731801311.7909441</c:v>
                </c:pt>
                <c:pt idx="6">
                  <c:v>2262794899.5667048</c:v>
                </c:pt>
                <c:pt idx="7">
                  <c:v>3648680864.9934888</c:v>
                </c:pt>
                <c:pt idx="8">
                  <c:v>3589662818.6050768</c:v>
                </c:pt>
                <c:pt idx="9">
                  <c:v>4250425830.4551926</c:v>
                </c:pt>
                <c:pt idx="10">
                  <c:v>202878399.45303828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3-40FB-B66C-AB461121AE17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July 2022 Remittance 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July 2022 Remittance '!$H$4:$H$14</c:f>
              <c:numCache>
                <c:formatCode>#,##0.00</c:formatCode>
                <c:ptCount val="11"/>
                <c:pt idx="0">
                  <c:v>7061867512.6899996</c:v>
                </c:pt>
                <c:pt idx="1">
                  <c:v>2503367958.5900002</c:v>
                </c:pt>
                <c:pt idx="2">
                  <c:v>3932635053.52</c:v>
                </c:pt>
                <c:pt idx="3">
                  <c:v>2917047773.6199999</c:v>
                </c:pt>
                <c:pt idx="4">
                  <c:v>3968592357.4499998</c:v>
                </c:pt>
                <c:pt idx="5">
                  <c:v>7758759270.1099997</c:v>
                </c:pt>
                <c:pt idx="6">
                  <c:v>803093426.75999999</c:v>
                </c:pt>
                <c:pt idx="7">
                  <c:v>548500373.21000004</c:v>
                </c:pt>
                <c:pt idx="8">
                  <c:v>2419508698.0900002</c:v>
                </c:pt>
                <c:pt idx="9">
                  <c:v>2787452718.3000002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3-40FB-B66C-AB461121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576263</xdr:colOff>
      <xdr:row>16</xdr:row>
      <xdr:rowOff>178594</xdr:rowOff>
    </xdr:from>
    <xdr:to>
      <xdr:col>12</xdr:col>
      <xdr:colOff>1607343</xdr:colOff>
      <xdr:row>43</xdr:row>
      <xdr:rowOff>40481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1E821D-10DC-4154-B2AF-3066EE3FE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43</xdr:row>
      <xdr:rowOff>157161</xdr:rowOff>
    </xdr:from>
    <xdr:to>
      <xdr:col>9</xdr:col>
      <xdr:colOff>1583531</xdr:colOff>
      <xdr:row>55</xdr:row>
      <xdr:rowOff>71437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B99C21-5CE5-47BE-9CC6-F4603B5366E7}"/>
            </a:ext>
          </a:extLst>
        </xdr:cNvPr>
        <xdr:cNvSpPr txBox="1"/>
      </xdr:nvSpPr>
      <xdr:spPr>
        <a:xfrm>
          <a:off x="1188244" y="8872536"/>
          <a:ext cx="9896475" cy="22002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July</a:t>
          </a:r>
          <a:r>
            <a:rPr lang="en-US" sz="1100" b="1" u="sng" baseline="0"/>
            <a:t>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82.46% but overall DisCo payment performance achieved at the time of generating this report is 81.21%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98.48%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With the implementation of NERC's order on Regulatory Net-Offs, four DisCos (Benin, Kaduna, Kano, Port-Harcourt Discos) have not satisfied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  <a:p>
          <a:endParaRPr lang="en-US" sz="1100" baseline="0"/>
        </a:p>
        <a:p>
          <a:r>
            <a:rPr lang="en-US" sz="1100" baseline="0"/>
            <a:t>4. For DisCos that have surpassed the month's Minimum Remittance obligation, a review of the annual performance will be carried out in respect of the excess payment.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JULY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ABUJA</v>
          </cell>
          <cell r="D4">
            <v>9285099033.568943</v>
          </cell>
          <cell r="E4">
            <v>8565503858.46735</v>
          </cell>
          <cell r="F4">
            <v>7061867512.6899996</v>
          </cell>
        </row>
        <row r="5">
          <cell r="B5" t="str">
            <v>BENIN</v>
          </cell>
          <cell r="D5">
            <v>6037342466.599164</v>
          </cell>
          <cell r="E5">
            <v>5164342745.9289255</v>
          </cell>
          <cell r="F5">
            <v>2503367958.5900002</v>
          </cell>
        </row>
        <row r="6">
          <cell r="B6" t="str">
            <v>EKO</v>
          </cell>
          <cell r="D6">
            <v>6639926170.2521601</v>
          </cell>
          <cell r="E6">
            <v>5884302572.0774641</v>
          </cell>
          <cell r="F6">
            <v>3932635053.52</v>
          </cell>
        </row>
        <row r="7">
          <cell r="B7" t="str">
            <v>ENUGU</v>
          </cell>
          <cell r="D7">
            <v>6314601891.6003799</v>
          </cell>
          <cell r="E7">
            <v>5784175332.7059479</v>
          </cell>
          <cell r="F7">
            <v>2917047773.6199999</v>
          </cell>
        </row>
        <row r="8">
          <cell r="B8" t="str">
            <v>IBADAN</v>
          </cell>
          <cell r="D8">
            <v>8357879508.9116459</v>
          </cell>
          <cell r="E8">
            <v>6752330855.2497187</v>
          </cell>
          <cell r="F8">
            <v>3968592357.4499998</v>
          </cell>
        </row>
        <row r="9">
          <cell r="B9" t="str">
            <v>IKEJA</v>
          </cell>
          <cell r="D9">
            <v>9103734030.1318073</v>
          </cell>
          <cell r="E9">
            <v>7731801311.7909441</v>
          </cell>
          <cell r="F9">
            <v>7758759270.1099997</v>
          </cell>
        </row>
        <row r="10">
          <cell r="B10" t="str">
            <v>JOS</v>
          </cell>
          <cell r="D10">
            <v>3639689399.335217</v>
          </cell>
          <cell r="E10">
            <v>2262794899.5667048</v>
          </cell>
          <cell r="F10">
            <v>803093426.75999999</v>
          </cell>
        </row>
        <row r="11">
          <cell r="B11" t="str">
            <v>KADUNA</v>
          </cell>
          <cell r="D11">
            <v>4435546881.8301592</v>
          </cell>
          <cell r="E11">
            <v>3648680864.9934888</v>
          </cell>
          <cell r="F11">
            <v>548500373.21000004</v>
          </cell>
        </row>
        <row r="12">
          <cell r="B12" t="str">
            <v>KANO</v>
          </cell>
          <cell r="D12">
            <v>4392099374.2873812</v>
          </cell>
          <cell r="E12">
            <v>3589662818.6050768</v>
          </cell>
          <cell r="F12">
            <v>2419508698.0900002</v>
          </cell>
        </row>
        <row r="13">
          <cell r="B13" t="str">
            <v>PH</v>
          </cell>
          <cell r="D13">
            <v>5147040240.3187122</v>
          </cell>
          <cell r="E13">
            <v>4250425830.4551926</v>
          </cell>
          <cell r="F13">
            <v>2787452718.3000002</v>
          </cell>
        </row>
        <row r="14">
          <cell r="B14" t="str">
            <v>YOLA</v>
          </cell>
          <cell r="D14">
            <v>1932175232.8860788</v>
          </cell>
          <cell r="E14">
            <v>202878399.45303828</v>
          </cell>
          <cell r="F1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154C-D9AC-4548-BBBC-C9206E6CD43A}">
  <sheetPr>
    <tabColor theme="3"/>
  </sheetPr>
  <dimension ref="C2:U15"/>
  <sheetViews>
    <sheetView showGridLines="0" tabSelected="1" view="pageBreakPreview" topLeftCell="B1" zoomScale="60" zoomScaleNormal="80" workbookViewId="0">
      <selection activeCell="W41" sqref="W41"/>
    </sheetView>
  </sheetViews>
  <sheetFormatPr defaultRowHeight="15" x14ac:dyDescent="0.25"/>
  <cols>
    <col min="3" max="3" width="4.28515625" bestFit="1" customWidth="1"/>
    <col min="4" max="4" width="14.85546875" customWidth="1"/>
    <col min="5" max="5" width="20.42578125" customWidth="1"/>
    <col min="6" max="6" width="22.5703125" customWidth="1"/>
    <col min="7" max="7" width="25.85546875" customWidth="1"/>
    <col min="8" max="8" width="22.85546875" customWidth="1"/>
    <col min="9" max="9" width="27.140625" customWidth="1"/>
    <col min="10" max="11" width="26.28515625" customWidth="1"/>
    <col min="12" max="12" width="18.28515625" customWidth="1"/>
    <col min="13" max="13" width="24.28515625" bestFit="1" customWidth="1"/>
  </cols>
  <sheetData>
    <row r="2" spans="3:21" x14ac:dyDescent="0.25"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3:21" s="1" customFormat="1" ht="75" customHeight="1" x14ac:dyDescent="0.25"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</row>
    <row r="4" spans="3:21" x14ac:dyDescent="0.25">
      <c r="C4" s="2">
        <v>1</v>
      </c>
      <c r="D4" s="3" t="s">
        <v>12</v>
      </c>
      <c r="E4" s="4">
        <v>0.92249999999999999</v>
      </c>
      <c r="F4" s="11">
        <v>9285099033.568943</v>
      </c>
      <c r="G4" s="5">
        <f>F4*E4</f>
        <v>8565503858.46735</v>
      </c>
      <c r="H4" s="11">
        <v>7061867512.6899996</v>
      </c>
      <c r="I4" s="12">
        <v>1975434902.3333299</v>
      </c>
      <c r="J4" s="12">
        <v>0</v>
      </c>
      <c r="K4" s="12">
        <f>H4+I4+J4</f>
        <v>9037302415.0233288</v>
      </c>
      <c r="L4" s="6">
        <f>K4/F4</f>
        <v>0.97331244204830325</v>
      </c>
      <c r="M4" s="7">
        <f>IFERROR(K4/G4, "")</f>
        <v>1.0550812379927408</v>
      </c>
      <c r="T4" s="8"/>
      <c r="U4" s="9"/>
    </row>
    <row r="5" spans="3:21" x14ac:dyDescent="0.25">
      <c r="C5" s="2">
        <v>2</v>
      </c>
      <c r="D5" s="3" t="s">
        <v>13</v>
      </c>
      <c r="E5" s="4">
        <v>0.85540000000000005</v>
      </c>
      <c r="F5" s="11">
        <v>6037342466.599164</v>
      </c>
      <c r="G5" s="5">
        <f t="shared" ref="G5:G14" si="0">F5*E5</f>
        <v>5164342745.9289255</v>
      </c>
      <c r="H5" s="11">
        <v>2503367958.5900002</v>
      </c>
      <c r="I5" s="12">
        <v>206159287.83333299</v>
      </c>
      <c r="J5" s="12">
        <v>2102069470.8199999</v>
      </c>
      <c r="K5" s="12">
        <f t="shared" ref="K5:K14" si="1">H5+I5+J5</f>
        <v>4811596717.2433329</v>
      </c>
      <c r="L5" s="10">
        <f t="shared" ref="L5:L15" si="2">K5/F5</f>
        <v>0.79697263222400994</v>
      </c>
      <c r="M5" s="7">
        <f t="shared" ref="M5:M15" si="3">IFERROR(K5/G5, "")</f>
        <v>0.93169585249475084</v>
      </c>
      <c r="T5" s="8"/>
      <c r="U5" s="9"/>
    </row>
    <row r="6" spans="3:21" x14ac:dyDescent="0.25">
      <c r="C6" s="2">
        <v>3</v>
      </c>
      <c r="D6" s="3" t="s">
        <v>14</v>
      </c>
      <c r="E6" s="4">
        <v>0.88619999999999999</v>
      </c>
      <c r="F6" s="11">
        <v>6639926170.2521601</v>
      </c>
      <c r="G6" s="5">
        <f t="shared" si="0"/>
        <v>5884302572.0774641</v>
      </c>
      <c r="H6" s="11">
        <v>3932635053.52</v>
      </c>
      <c r="I6" s="12">
        <v>1118962448.1666701</v>
      </c>
      <c r="J6" s="12">
        <v>1588328668.5599999</v>
      </c>
      <c r="K6" s="12">
        <f t="shared" si="1"/>
        <v>6639926170.2466698</v>
      </c>
      <c r="L6" s="6">
        <f t="shared" si="2"/>
        <v>0.99999999999917311</v>
      </c>
      <c r="M6" s="7">
        <f t="shared" si="3"/>
        <v>1.1284134506873993</v>
      </c>
      <c r="T6" s="8"/>
      <c r="U6" s="9"/>
    </row>
    <row r="7" spans="3:21" x14ac:dyDescent="0.25">
      <c r="C7" s="2">
        <v>4</v>
      </c>
      <c r="D7" s="3" t="s">
        <v>15</v>
      </c>
      <c r="E7" s="4">
        <v>0.91600000000000004</v>
      </c>
      <c r="F7" s="11">
        <v>6314601891.6003799</v>
      </c>
      <c r="G7" s="5">
        <f t="shared" si="0"/>
        <v>5784175332.7059479</v>
      </c>
      <c r="H7" s="11">
        <v>2917047773.6199999</v>
      </c>
      <c r="I7" s="12">
        <v>434490901.5</v>
      </c>
      <c r="J7" s="12">
        <v>2619343105.6700001</v>
      </c>
      <c r="K7" s="12">
        <f t="shared" si="1"/>
        <v>5970881780.79</v>
      </c>
      <c r="L7" s="6">
        <f t="shared" si="2"/>
        <v>0.94556741395406207</v>
      </c>
      <c r="M7" s="7">
        <f t="shared" si="3"/>
        <v>1.0322788361943909</v>
      </c>
      <c r="T7" s="8"/>
      <c r="U7" s="9"/>
    </row>
    <row r="8" spans="3:21" x14ac:dyDescent="0.25">
      <c r="C8" s="2">
        <v>5</v>
      </c>
      <c r="D8" s="3" t="s">
        <v>16</v>
      </c>
      <c r="E8" s="4">
        <v>0.80789999999999995</v>
      </c>
      <c r="F8" s="11">
        <v>8357879508.9116459</v>
      </c>
      <c r="G8" s="5">
        <f t="shared" si="0"/>
        <v>6752330855.2497187</v>
      </c>
      <c r="H8" s="11">
        <v>3968592357.4499998</v>
      </c>
      <c r="I8" s="12">
        <v>401238056.16666698</v>
      </c>
      <c r="J8" s="12">
        <v>2546834662.0300002</v>
      </c>
      <c r="K8" s="12">
        <f t="shared" si="1"/>
        <v>6916665075.6466675</v>
      </c>
      <c r="L8" s="6">
        <f t="shared" si="2"/>
        <v>0.82756219065753778</v>
      </c>
      <c r="M8" s="7">
        <f t="shared" si="3"/>
        <v>1.0243374064333925</v>
      </c>
      <c r="T8" s="8"/>
      <c r="U8" s="9"/>
    </row>
    <row r="9" spans="3:21" x14ac:dyDescent="0.25">
      <c r="C9" s="2">
        <v>6</v>
      </c>
      <c r="D9" s="3" t="s">
        <v>17</v>
      </c>
      <c r="E9" s="4">
        <v>0.84930000000000005</v>
      </c>
      <c r="F9" s="11">
        <v>9103734030.1318073</v>
      </c>
      <c r="G9" s="5">
        <f t="shared" si="0"/>
        <v>7731801311.7909441</v>
      </c>
      <c r="H9" s="11">
        <v>7758759270.1099997</v>
      </c>
      <c r="I9" s="12">
        <v>327309415.83333302</v>
      </c>
      <c r="J9" s="12">
        <v>1017665344.1900001</v>
      </c>
      <c r="K9" s="12">
        <f t="shared" si="1"/>
        <v>9103734030.1333332</v>
      </c>
      <c r="L9" s="6">
        <f t="shared" si="2"/>
        <v>1.0000000000001676</v>
      </c>
      <c r="M9" s="7">
        <f t="shared" si="3"/>
        <v>1.1774402449077683</v>
      </c>
      <c r="T9" s="8"/>
      <c r="U9" s="9"/>
    </row>
    <row r="10" spans="3:21" x14ac:dyDescent="0.25">
      <c r="C10" s="2">
        <v>7</v>
      </c>
      <c r="D10" s="3" t="s">
        <v>18</v>
      </c>
      <c r="E10" s="4">
        <v>0.62170000000000003</v>
      </c>
      <c r="F10" s="11">
        <v>3639689399.335217</v>
      </c>
      <c r="G10" s="5">
        <f t="shared" si="0"/>
        <v>2262794899.5667048</v>
      </c>
      <c r="H10" s="11">
        <v>803093426.75999999</v>
      </c>
      <c r="I10" s="12">
        <v>335580255.66666698</v>
      </c>
      <c r="J10" s="12">
        <v>1541957560.1800001</v>
      </c>
      <c r="K10" s="12">
        <f t="shared" si="1"/>
        <v>2680631242.606667</v>
      </c>
      <c r="L10" s="6">
        <f t="shared" si="2"/>
        <v>0.73649999999897786</v>
      </c>
      <c r="M10" s="7">
        <f t="shared" si="3"/>
        <v>1.1846549782837024</v>
      </c>
      <c r="T10" s="8"/>
      <c r="U10" s="9"/>
    </row>
    <row r="11" spans="3:21" x14ac:dyDescent="0.25">
      <c r="C11" s="2">
        <v>8</v>
      </c>
      <c r="D11" s="3" t="s">
        <v>19</v>
      </c>
      <c r="E11" s="4">
        <v>0.8226</v>
      </c>
      <c r="F11" s="11">
        <v>4435546881.8301592</v>
      </c>
      <c r="G11" s="5">
        <f t="shared" si="0"/>
        <v>3648680864.9934888</v>
      </c>
      <c r="H11" s="11">
        <v>548500373.21000004</v>
      </c>
      <c r="I11" s="12">
        <v>949949489.5</v>
      </c>
      <c r="J11" s="12">
        <v>237093130</v>
      </c>
      <c r="K11" s="12">
        <f t="shared" si="1"/>
        <v>1735542992.71</v>
      </c>
      <c r="L11" s="10">
        <f t="shared" si="2"/>
        <v>0.39128049797410652</v>
      </c>
      <c r="M11" s="7">
        <f t="shared" si="3"/>
        <v>0.47566313879662842</v>
      </c>
      <c r="T11" s="8"/>
      <c r="U11" s="9"/>
    </row>
    <row r="12" spans="3:21" x14ac:dyDescent="0.25">
      <c r="C12" s="2">
        <v>9</v>
      </c>
      <c r="D12" s="3" t="s">
        <v>20</v>
      </c>
      <c r="E12" s="4">
        <v>0.81730000000000003</v>
      </c>
      <c r="F12" s="11">
        <v>4392099374.2873812</v>
      </c>
      <c r="G12" s="5">
        <f t="shared" si="0"/>
        <v>3589662818.6050768</v>
      </c>
      <c r="H12" s="11">
        <v>2419508698.0900002</v>
      </c>
      <c r="I12" s="12">
        <v>366991880.66666698</v>
      </c>
      <c r="J12" s="12">
        <v>0</v>
      </c>
      <c r="K12" s="12">
        <f t="shared" si="1"/>
        <v>2786500578.7566671</v>
      </c>
      <c r="L12" s="10">
        <f t="shared" si="2"/>
        <v>0.63443477510314239</v>
      </c>
      <c r="M12" s="7">
        <f t="shared" si="3"/>
        <v>0.77625691313243894</v>
      </c>
      <c r="T12" s="8"/>
      <c r="U12" s="9"/>
    </row>
    <row r="13" spans="3:21" x14ac:dyDescent="0.25">
      <c r="C13" s="2">
        <v>10</v>
      </c>
      <c r="D13" s="3" t="s">
        <v>21</v>
      </c>
      <c r="E13" s="4">
        <v>0.82579999999999998</v>
      </c>
      <c r="F13" s="11">
        <v>5147040240.3187122</v>
      </c>
      <c r="G13" s="5">
        <f t="shared" si="0"/>
        <v>4250425830.4551926</v>
      </c>
      <c r="H13" s="11">
        <v>2787452718.3000002</v>
      </c>
      <c r="I13" s="12">
        <v>355221544.16666698</v>
      </c>
      <c r="J13" s="12">
        <v>0</v>
      </c>
      <c r="K13" s="12">
        <f t="shared" si="1"/>
        <v>3142674262.4666672</v>
      </c>
      <c r="L13" s="10">
        <f t="shared" si="2"/>
        <v>0.61057891831676614</v>
      </c>
      <c r="M13" s="7">
        <f t="shared" si="3"/>
        <v>0.7393786852951878</v>
      </c>
      <c r="T13" s="8"/>
      <c r="U13" s="9"/>
    </row>
    <row r="14" spans="3:21" x14ac:dyDescent="0.25">
      <c r="C14" s="2">
        <v>11</v>
      </c>
      <c r="D14" s="3" t="s">
        <v>22</v>
      </c>
      <c r="E14" s="4">
        <v>0.105</v>
      </c>
      <c r="F14" s="11">
        <v>1932175232.8860788</v>
      </c>
      <c r="G14" s="5">
        <f t="shared" si="0"/>
        <v>202878399.45303828</v>
      </c>
      <c r="H14" s="11">
        <v>0</v>
      </c>
      <c r="I14" s="12">
        <v>195328484.83333299</v>
      </c>
      <c r="J14" s="12">
        <v>7549914.6200000001</v>
      </c>
      <c r="K14" s="12">
        <f t="shared" si="1"/>
        <v>202878399.45333299</v>
      </c>
      <c r="L14" s="6">
        <f t="shared" si="2"/>
        <v>0.10500000000015253</v>
      </c>
      <c r="M14" s="7">
        <f t="shared" si="3"/>
        <v>1.0000000000014526</v>
      </c>
      <c r="T14" s="8"/>
      <c r="U14" s="9"/>
    </row>
    <row r="15" spans="3:21" x14ac:dyDescent="0.25">
      <c r="C15" s="15"/>
      <c r="D15" s="15" t="s">
        <v>23</v>
      </c>
      <c r="E15" s="16">
        <f>G15/F15</f>
        <v>0.82464254878998355</v>
      </c>
      <c r="F15" s="17">
        <f>SUM(F4:F14)</f>
        <v>65285134229.721649</v>
      </c>
      <c r="G15" s="18">
        <f>SUM(G4:G14)</f>
        <v>53836899489.293861</v>
      </c>
      <c r="H15" s="17">
        <f>SUM(H4:H14)</f>
        <v>34700825142.339996</v>
      </c>
      <c r="I15" s="18">
        <f t="shared" ref="I15:K15" si="4">SUM(I4:I14)</f>
        <v>6666666666.666667</v>
      </c>
      <c r="J15" s="18">
        <f t="shared" si="4"/>
        <v>11660841856.070002</v>
      </c>
      <c r="K15" s="18">
        <f t="shared" si="4"/>
        <v>53028333665.076668</v>
      </c>
      <c r="L15" s="19">
        <f t="shared" si="2"/>
        <v>0.81225740424280291</v>
      </c>
      <c r="M15" s="20">
        <f t="shared" si="3"/>
        <v>0.98498119631911596</v>
      </c>
      <c r="T15" s="8"/>
      <c r="U15" s="9"/>
    </row>
  </sheetData>
  <mergeCells count="1">
    <mergeCell ref="C2:M2"/>
  </mergeCells>
  <conditionalFormatting sqref="M4:M14">
    <cfRule type="cellIs" dxfId="0" priority="1" operator="greaterThan">
      <formula>0.99999</formula>
    </cfRule>
  </conditionalFormatting>
  <pageMargins left="0.7" right="0.7" top="0.75" bottom="0.75" header="0.3" footer="0.3"/>
  <pageSetup scale="4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July 2022 Remittance </vt:lpstr>
      <vt:lpstr>'DisCo July 2022 Remittance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2023-03-27T10:10:06Z</cp:lastPrinted>
  <dcterms:created xsi:type="dcterms:W3CDTF">2023-03-27T09:47:02Z</dcterms:created>
  <dcterms:modified xsi:type="dcterms:W3CDTF">2023-03-27T10:10:17Z</dcterms:modified>
</cp:coreProperties>
</file>