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Market Payement for Publishing 270323\"/>
    </mc:Choice>
  </mc:AlternateContent>
  <xr:revisionPtr revIDLastSave="0" documentId="13_ncr:1_{12E65233-9653-4585-89AB-38801F5809CD}" xr6:coauthVersionLast="47" xr6:coauthVersionMax="47" xr10:uidLastSave="{00000000-0000-0000-0000-000000000000}"/>
  <bookViews>
    <workbookView xWindow="-120" yWindow="-120" windowWidth="29040" windowHeight="15840" xr2:uid="{54A48389-AA62-4292-832F-A941BA2622F7}"/>
  </bookViews>
  <sheets>
    <sheet name="DisCo June 2022 Remittance" sheetId="1" r:id="rId1"/>
  </sheets>
  <externalReferences>
    <externalReference r:id="rId2"/>
  </externalReferences>
  <definedNames>
    <definedName name="Monthly_Payments">'[1]DisCo Total Market Payment'!$B$3:$CH$15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F15" i="1"/>
  <c r="I14" i="1"/>
  <c r="G14" i="1"/>
  <c r="J14" i="1" s="1"/>
  <c r="I13" i="1"/>
  <c r="G13" i="1"/>
  <c r="J13" i="1" s="1"/>
  <c r="I12" i="1"/>
  <c r="G12" i="1"/>
  <c r="J12" i="1" s="1"/>
  <c r="I11" i="1"/>
  <c r="G11" i="1"/>
  <c r="J11" i="1" s="1"/>
  <c r="I10" i="1"/>
  <c r="G10" i="1"/>
  <c r="J10" i="1" s="1"/>
  <c r="J9" i="1"/>
  <c r="I9" i="1"/>
  <c r="G9" i="1"/>
  <c r="I8" i="1"/>
  <c r="G8" i="1"/>
  <c r="J8" i="1" s="1"/>
  <c r="I7" i="1"/>
  <c r="G7" i="1"/>
  <c r="J7" i="1" s="1"/>
  <c r="I6" i="1"/>
  <c r="G6" i="1"/>
  <c r="J6" i="1" s="1"/>
  <c r="I5" i="1"/>
  <c r="G5" i="1"/>
  <c r="J5" i="1" s="1"/>
  <c r="I4" i="1"/>
  <c r="G4" i="1"/>
  <c r="J4" i="1" s="1"/>
  <c r="G15" i="1" l="1"/>
  <c r="E15" i="1" s="1"/>
  <c r="I15" i="1"/>
  <c r="J15" i="1" l="1"/>
</calcChain>
</file>

<file path=xl/sharedStrings.xml><?xml version="1.0" encoding="utf-8"?>
<sst xmlns="http://schemas.openxmlformats.org/spreadsheetml/2006/main" count="21" uniqueCount="21">
  <si>
    <t>JUNE 2022 DISCO INVOICES AND PAYMENTS</t>
  </si>
  <si>
    <t>S/N</t>
  </si>
  <si>
    <t>DISCOS</t>
  </si>
  <si>
    <t>NERC APPROVED MINIMUM REMITTANCE</t>
  </si>
  <si>
    <t>INVOICE VALUE (N)</t>
  </si>
  <si>
    <t>MRO VALUE (N)</t>
  </si>
  <si>
    <t>DISCO PAYMENT (N)</t>
  </si>
  <si>
    <t>INVOICE PAYMENT PERFORMANCE</t>
  </si>
  <si>
    <t>PAYMENT PERFORMANCE RELATIVE TO MRO</t>
  </si>
  <si>
    <t>ABUJA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</si>
  <si>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</si>
  <si>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</si>
  <si>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</si>
  <si>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</si>
  <si>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</si>
  <si>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</si>
  <si>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</si>
  <si>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</si>
  <si>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PH</t>
  </si>
  <si>
    <t>YOLA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</si>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</sst>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/>
    <xf numFmtId="10" fontId="3" fillId="2" borderId="2" xfId="0" applyNumberFormat="1" applyFont="1" applyFill="1" applyBorder="1" applyAlignment="1">
      <alignment horizontal="center"/>
    </xf>
    <xf numFmtId="43" fontId="0" fillId="2" borderId="2" xfId="1" applyFont="1" applyFill="1" applyBorder="1"/>
    <xf numFmtId="10" fontId="2" fillId="2" borderId="2" xfId="2" applyNumberFormat="1" applyFont="1" applyFill="1" applyBorder="1"/>
    <xf numFmtId="10" fontId="0" fillId="2" borderId="2" xfId="2" applyNumberFormat="1" applyFont="1" applyFill="1" applyBorder="1"/>
    <xf numFmtId="10" fontId="0" fillId="0" borderId="0" xfId="0" applyNumberFormat="1"/>
    <xf numFmtId="10" fontId="0" fillId="0" borderId="0" xfId="2" applyNumberFormat="1" applyFont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/>
    <xf numFmtId="4" fontId="3" fillId="3" borderId="2" xfId="0" applyNumberFormat="1" applyFont="1" applyFill="1" applyBorder="1"/>
    <xf numFmtId="43" fontId="3" fillId="3" borderId="2" xfId="1" applyFont="1" applyFill="1" applyBorder="1"/>
    <xf numFmtId="10" fontId="3" fillId="3" borderId="2" xfId="2" applyNumberFormat="1" applyFont="1" applyFill="1" applyBorder="1"/>
    <xf numFmtId="10" fontId="4" fillId="3" borderId="2" xfId="2" applyNumberFormat="1" applyFont="1" applyFill="1" applyBorder="1"/>
    <xf numFmtId="10" fontId="3" fillId="3" borderId="2" xfId="2" applyNumberFormat="1" applyFont="1" applyFill="1" applyBorder="1" applyAlignment="1">
      <alignment horizontal="center"/>
    </xf>
    <xf numFmtId="4" fontId="5" fillId="2" borderId="2" xfId="0" applyNumberFormat="1" applyFont="1" applyFill="1" applyBorder="1"/>
    <xf numFmtId="0" fontId="3" fillId="3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28277432196761E-2"/>
          <c:y val="3.3033033033033031E-2"/>
          <c:w val="0.78564166197143581"/>
          <c:h val="0.80164668605613476"/>
        </c:manualLayout>
      </c:layout>
      <c:barChart>
        <c:barDir val="bar"/>
        <c:grouping val="clustered"/>
        <c:varyColors val="0"/>
        <c:ser>
          <c:idx val="0"/>
          <c:order val="0"/>
          <c:tx>
            <c:v>Invoice Value (N)</c:v>
          </c:tx>
          <c:invertIfNegative val="0"/>
          <c:cat>
            <c:strRef>
              <c:f>'DisCo June 2022 Remittance'!$D$4:$D$14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June 2022 Remittance'!$F$4:$F$14</c:f>
              <c:numCache>
                <c:formatCode>#,##0.00</c:formatCode>
                <c:ptCount val="11"/>
                <c:pt idx="0">
                  <c:v>7090231405.9952641</c:v>
                </c:pt>
                <c:pt idx="1">
                  <c:v>5647328567.7870293</c:v>
                </c:pt>
                <c:pt idx="2">
                  <c:v>6257870214.1119614</c:v>
                </c:pt>
                <c:pt idx="3">
                  <c:v>5534441505.8378563</c:v>
                </c:pt>
                <c:pt idx="4">
                  <c:v>7169537283.9215469</c:v>
                </c:pt>
                <c:pt idx="5">
                  <c:v>8239248303.9708214</c:v>
                </c:pt>
                <c:pt idx="6">
                  <c:v>3238999267.7174416</c:v>
                </c:pt>
                <c:pt idx="7">
                  <c:v>4498603439.7557373</c:v>
                </c:pt>
                <c:pt idx="8">
                  <c:v>4039476214.6070251</c:v>
                </c:pt>
                <c:pt idx="9">
                  <c:v>4061578542.6695132</c:v>
                </c:pt>
                <c:pt idx="10">
                  <c:v>1939140211.2379739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4-468E-A1BE-6C4E7D450AFA}"/>
            </c:ext>
          </c:extLst>
        </c:ser>
        <c:ser>
          <c:idx val="1"/>
          <c:order val="1"/>
          <c:tx>
            <c:v>MRO Value (N)</c:v>
          </c:tx>
          <c:invertIfNegative val="0"/>
          <c:cat>
            <c:strRef>
              <c:f>'DisCo June 2022 Remittance'!$D$4:$D$14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June 2022 Remittance'!$G$4:$G$14</c:f>
              <c:numCache>
                <c:formatCode>_(* #,##0.00_);_(* \(#,##0.00\);_(* "-"??_);_(@_)</c:formatCode>
                <c:ptCount val="11"/>
                <c:pt idx="0">
                  <c:v>6540738472.0306311</c:v>
                </c:pt>
                <c:pt idx="1">
                  <c:v>4830724856.885025</c:v>
                </c:pt>
                <c:pt idx="2">
                  <c:v>5545724583.7460203</c:v>
                </c:pt>
                <c:pt idx="3">
                  <c:v>5069548419.347477</c:v>
                </c:pt>
                <c:pt idx="4">
                  <c:v>5792269171.6802177</c:v>
                </c:pt>
                <c:pt idx="5">
                  <c:v>6997593584.5624189</c:v>
                </c:pt>
                <c:pt idx="6">
                  <c:v>2013685844.7399335</c:v>
                </c:pt>
                <c:pt idx="7">
                  <c:v>3700551189.5430694</c:v>
                </c:pt>
                <c:pt idx="8">
                  <c:v>3301463910.1983218</c:v>
                </c:pt>
                <c:pt idx="9">
                  <c:v>3354051560.5364838</c:v>
                </c:pt>
                <c:pt idx="10">
                  <c:v>203609722.17998725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4-468E-A1BE-6C4E7D450AFA}"/>
            </c:ext>
          </c:extLst>
        </c:ser>
        <c:ser>
          <c:idx val="2"/>
          <c:order val="2"/>
          <c:tx>
            <c:v>DisCo Payment (N)</c:v>
          </c:tx>
          <c:invertIfNegative val="0"/>
          <c:cat>
            <c:strRef>
              <c:f>'DisCo June 2022 Remittance'!$D$4:$D$14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June 2022 Remittance'!$H$4:$H$14</c:f>
              <c:numCache>
                <c:formatCode>#,##0.00</c:formatCode>
                <c:ptCount val="11"/>
                <c:pt idx="0">
                  <c:v>6517768083.1700001</c:v>
                </c:pt>
                <c:pt idx="1">
                  <c:v>2799382986.3200002</c:v>
                </c:pt>
                <c:pt idx="2">
                  <c:v>5200290147.9300003</c:v>
                </c:pt>
                <c:pt idx="3">
                  <c:v>2933332327.6799998</c:v>
                </c:pt>
                <c:pt idx="4">
                  <c:v>3703044404.6199999</c:v>
                </c:pt>
                <c:pt idx="5">
                  <c:v>6886363732.46</c:v>
                </c:pt>
                <c:pt idx="6">
                  <c:v>1227587361.4000001</c:v>
                </c:pt>
                <c:pt idx="7">
                  <c:v>376901834.56</c:v>
                </c:pt>
                <c:pt idx="8">
                  <c:v>1832803722.3099999</c:v>
                </c:pt>
                <c:pt idx="9">
                  <c:v>2001920095.8399999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54-468E-A1BE-6C4E7D450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5856"/>
        <c:axId val="97960704"/>
      </c:barChart>
      <c:catAx>
        <c:axId val="97945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7960704"/>
        <c:crosses val="autoZero"/>
        <c:auto val="1"/>
        <c:lblAlgn val="ctr"/>
        <c:lblOffset val="100"/>
        <c:noMultiLvlLbl val="0"/>
      </c:catAx>
      <c:valAx>
        <c:axId val="97960704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crossAx val="97945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590263470102717"/>
          <c:y val="0.91404081246600932"/>
          <c:w val="0.38336267921634393"/>
          <c:h val="5.7804024496937875E-2"/>
        </c:manualLayout>
      </c:layout>
      <c:overlay val="0"/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</xdr:colOff>
      <xdr:row>16</xdr:row>
      <xdr:rowOff>9525</xdr:rowOff>
    </xdr:from>
    <xdr:to>
      <xdr:col>9</xdr:col>
      <xdr:colOff>1609725</xdr:colOff>
      <xdr:row>43</xdr:row>
      <xdr:rowOff>133351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1E5570-3092-4F09-88C1-D583EAE2D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</xdr:colOff>
      <xdr:row>44</xdr:row>
      <xdr:rowOff>114301</xdr:rowOff>
    </xdr:from>
    <xdr:to>
      <xdr:col>10</xdr:col>
      <xdr:colOff>85725</xdr:colOff>
      <xdr:row>53</xdr:row>
      <xdr:rowOff>114301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1F4DE5-2224-4B46-9604-A5B302BFA279}"/>
            </a:ext>
          </a:extLst>
        </xdr:cNvPr>
        <xdr:cNvSpPr txBox="1"/>
      </xdr:nvSpPr>
      <xdr:spPr>
        <a:xfrm>
          <a:off x="1238250" y="8705851"/>
          <a:ext cx="9020175" cy="17145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June</a:t>
          </a:r>
          <a:r>
            <a:rPr lang="en-US" sz="1100" b="1" u="sng" baseline="0"/>
            <a:t> </a:t>
          </a:r>
          <a:r>
            <a:rPr lang="en-US" sz="1100" b="1" u="sng"/>
            <a:t>2022 DisCo Remittances</a:t>
          </a:r>
        </a:p>
        <a:p>
          <a:r>
            <a:rPr lang="en-US" sz="1100" baseline="0"/>
            <a:t>1. Discos' expected overall payment performance (based on the Minimum Remittance Order by NERC) is 82.04% but overall DisCo payment performance achieved at the time of generating this report is 58.01%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representing 70.71% of the MRO requirements.</a:t>
          </a:r>
          <a:endParaRPr lang="en-US" sz="1100" baseline="0"/>
        </a:p>
        <a:p>
          <a:endParaRPr lang="en-US" sz="1100" baseline="0"/>
        </a:p>
        <a:p>
          <a:r>
            <a:rPr lang="en-US" sz="1100" baseline="0"/>
            <a:t>2. All eleven Discos have not met the requirements of the Minimum Remittance Order.</a:t>
          </a:r>
        </a:p>
        <a:p>
          <a:endParaRPr lang="en-US" sz="1100" baseline="0"/>
        </a:p>
        <a:p>
          <a:r>
            <a:rPr lang="en-US" sz="1100" baseline="0"/>
            <a:t>3. Subsequent Payments are expected from DisCos with outstanding MRO payments.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0.35595</cdr:x>
      <cdr:y>0.02778</cdr:y>
    </cdr:from>
    <cdr:to>
      <cdr:x>0.69788</cdr:x>
      <cdr:y>0.09309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2625" y="117475"/>
          <a:ext cx="30956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JUNE 2022 DISCO REMITTANCES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 Sheet"/>
      <sheetName val="Input_GenCo Invoice"/>
      <sheetName val="Sheet2"/>
      <sheetName val="Input_MRO_REVISED MRO"/>
      <sheetName val="Input_DisCo Invoice"/>
      <sheetName val="Input_DisCo Market Payments"/>
      <sheetName val="DisCo MRv10 Requirement"/>
      <sheetName val="DisCo RevisedMR Requirement"/>
      <sheetName val="DisCo Total Market Payment"/>
      <sheetName val="DisCo MRv11 Requirement"/>
      <sheetName val="DisCo MRv12 Requirement"/>
      <sheetName val="DisCo MRv13 Requirement"/>
      <sheetName val="DisCo Performance"/>
      <sheetName val="DisCo Shortfall_Monthly"/>
      <sheetName val="DisCo Shortfall_Cummulative"/>
      <sheetName val="GenCo_Payments"/>
      <sheetName val="Memo Summary Generator"/>
      <sheetName val="Reference"/>
      <sheetName val="Payment Checks"/>
      <sheetName val="Sheet1"/>
      <sheetName val="DisCo perf Jan June 2022"/>
      <sheetName val="2021 DisCo Performance"/>
      <sheetName val="Power reform  Prog"/>
      <sheetName val="Sheet4"/>
      <sheetName val="Sheet6"/>
      <sheetName val="Sheet7"/>
      <sheetName val="DisCo MR Requirement "/>
    </sheetNames>
    <sheetDataSet>
      <sheetData sheetId="0"/>
      <sheetData sheetId="1"/>
      <sheetData sheetId="2" refreshError="1"/>
      <sheetData sheetId="3" refreshError="1"/>
      <sheetData sheetId="4">
        <row r="3">
          <cell r="C3">
            <v>43466</v>
          </cell>
        </row>
      </sheetData>
      <sheetData sheetId="5" refreshError="1"/>
      <sheetData sheetId="6"/>
      <sheetData sheetId="7" refreshError="1"/>
      <sheetData sheetId="8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7867650254.9300003</v>
          </cell>
          <cell r="AN9">
            <v>7772001232.8299999</v>
          </cell>
          <cell r="AO9">
            <v>6846782072.3199997</v>
          </cell>
          <cell r="AP9">
            <v>8412773835.79</v>
          </cell>
          <cell r="AQ9">
            <v>4224251012.0900002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36652189730.990005</v>
          </cell>
          <cell r="AN15">
            <v>39814395403.910004</v>
          </cell>
          <cell r="AO15">
            <v>31270083943.100006</v>
          </cell>
          <cell r="AP15">
            <v>38783672810.600006</v>
          </cell>
          <cell r="AQ15">
            <v>30091087903.690002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7C9A-ED11-4E9D-B848-BF493BD62655}">
  <sheetPr>
    <tabColor theme="3"/>
  </sheetPr>
  <dimension ref="C2:R15"/>
  <sheetViews>
    <sheetView showGridLines="0" tabSelected="1" view="pageBreakPreview" zoomScale="60" zoomScaleNormal="100" workbookViewId="0">
      <selection activeCell="O27" sqref="O27"/>
    </sheetView>
  </sheetViews>
  <sheetFormatPr defaultRowHeight="15" x14ac:dyDescent="0.25"/>
  <cols>
    <col min="1" max="1" width="3.85546875" customWidth="1"/>
    <col min="2" max="2" width="7" customWidth="1"/>
    <col min="3" max="3" width="4.28515625" bestFit="1" customWidth="1"/>
    <col min="4" max="4" width="15.140625" customWidth="1"/>
    <col min="5" max="5" width="23.5703125" customWidth="1"/>
    <col min="6" max="6" width="18.140625" bestFit="1" customWidth="1"/>
    <col min="7" max="7" width="19.7109375" customWidth="1"/>
    <col min="8" max="8" width="19" bestFit="1" customWidth="1"/>
    <col min="9" max="9" width="23.28515625" customWidth="1"/>
    <col min="10" max="10" width="25.42578125" customWidth="1"/>
    <col min="11" max="11" width="7.28515625" customWidth="1"/>
  </cols>
  <sheetData>
    <row r="2" spans="3:18" x14ac:dyDescent="0.25">
      <c r="C2" s="18" t="s">
        <v>0</v>
      </c>
      <c r="D2" s="18"/>
      <c r="E2" s="18"/>
      <c r="F2" s="18"/>
      <c r="G2" s="18"/>
      <c r="H2" s="18"/>
      <c r="I2" s="18"/>
      <c r="J2" s="18"/>
    </row>
    <row r="3" spans="3:18" s="1" customFormat="1" ht="45" x14ac:dyDescent="0.25"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</row>
    <row r="4" spans="3:18" x14ac:dyDescent="0.25">
      <c r="C4" s="2">
        <v>1</v>
      </c>
      <c r="D4" s="3" t="s">
        <v>9</v>
      </c>
      <c r="E4" s="4">
        <v>0.92249999999999999</v>
      </c>
      <c r="F4" s="17">
        <v>7090231405.9952641</v>
      </c>
      <c r="G4" s="5">
        <f>F4*E4</f>
        <v>6540738472.0306311</v>
      </c>
      <c r="H4" s="17">
        <v>6517768083.1700001</v>
      </c>
      <c r="I4" s="6">
        <f>H4/F4</f>
        <v>0.91926027656287668</v>
      </c>
      <c r="J4" s="7">
        <f t="shared" ref="J4:J13" si="0">IFERROR(H4/G4, "")</f>
        <v>0.99648810467520499</v>
      </c>
      <c r="Q4" s="8"/>
      <c r="R4" s="9"/>
    </row>
    <row r="5" spans="3:18" x14ac:dyDescent="0.25">
      <c r="C5" s="2">
        <v>2</v>
      </c>
      <c r="D5" s="3" t="s">
        <v>10</v>
      </c>
      <c r="E5" s="4">
        <v>0.85540000000000005</v>
      </c>
      <c r="F5" s="17">
        <v>5647328567.7870293</v>
      </c>
      <c r="G5" s="5">
        <f t="shared" ref="G5:G14" si="1">F5*E5</f>
        <v>4830724856.885025</v>
      </c>
      <c r="H5" s="17">
        <v>2799382986.3200002</v>
      </c>
      <c r="I5" s="6">
        <f t="shared" ref="I5:I14" si="2">H5/F5</f>
        <v>0.49570039226829876</v>
      </c>
      <c r="J5" s="7">
        <f t="shared" si="0"/>
        <v>0.57949543169078643</v>
      </c>
      <c r="Q5" s="8"/>
      <c r="R5" s="9"/>
    </row>
    <row r="6" spans="3:18" x14ac:dyDescent="0.25">
      <c r="C6" s="2">
        <v>3</v>
      </c>
      <c r="D6" s="3" t="s">
        <v>11</v>
      </c>
      <c r="E6" s="4">
        <v>0.88619999999999999</v>
      </c>
      <c r="F6" s="17">
        <v>6257870214.1119614</v>
      </c>
      <c r="G6" s="5">
        <f t="shared" si="1"/>
        <v>5545724583.7460203</v>
      </c>
      <c r="H6" s="17">
        <v>5200290147.9300003</v>
      </c>
      <c r="I6" s="6">
        <f t="shared" si="2"/>
        <v>0.83100000000047303</v>
      </c>
      <c r="J6" s="7">
        <f t="shared" si="0"/>
        <v>0.93771157752253786</v>
      </c>
      <c r="Q6" s="8"/>
      <c r="R6" s="9"/>
    </row>
    <row r="7" spans="3:18" x14ac:dyDescent="0.25">
      <c r="C7" s="2">
        <v>4</v>
      </c>
      <c r="D7" s="3" t="s">
        <v>12</v>
      </c>
      <c r="E7" s="4">
        <v>0.91600000000000004</v>
      </c>
      <c r="F7" s="17">
        <v>5534441505.8378563</v>
      </c>
      <c r="G7" s="5">
        <f t="shared" si="1"/>
        <v>5069548419.347477</v>
      </c>
      <c r="H7" s="17">
        <v>2933332327.6799998</v>
      </c>
      <c r="I7" s="6">
        <f t="shared" si="2"/>
        <v>0.53001415311479094</v>
      </c>
      <c r="J7" s="7">
        <f t="shared" si="0"/>
        <v>0.57861807108601626</v>
      </c>
      <c r="Q7" s="8"/>
      <c r="R7" s="9"/>
    </row>
    <row r="8" spans="3:18" x14ac:dyDescent="0.25">
      <c r="C8" s="2">
        <v>5</v>
      </c>
      <c r="D8" s="3" t="s">
        <v>13</v>
      </c>
      <c r="E8" s="4">
        <v>0.80789999999999995</v>
      </c>
      <c r="F8" s="17">
        <v>7169537283.9215469</v>
      </c>
      <c r="G8" s="5">
        <f t="shared" si="1"/>
        <v>5792269171.6802177</v>
      </c>
      <c r="H8" s="17">
        <v>3703044404.6199999</v>
      </c>
      <c r="I8" s="6">
        <f t="shared" si="2"/>
        <v>0.51649698690101975</v>
      </c>
      <c r="J8" s="7">
        <f t="shared" si="0"/>
        <v>0.63930806646988458</v>
      </c>
      <c r="Q8" s="8"/>
      <c r="R8" s="9"/>
    </row>
    <row r="9" spans="3:18" x14ac:dyDescent="0.25">
      <c r="C9" s="2">
        <v>6</v>
      </c>
      <c r="D9" s="3" t="s">
        <v>14</v>
      </c>
      <c r="E9" s="4">
        <v>0.84930000000000005</v>
      </c>
      <c r="F9" s="17">
        <v>8239248303.9708214</v>
      </c>
      <c r="G9" s="5">
        <f t="shared" si="1"/>
        <v>6997593584.5624189</v>
      </c>
      <c r="H9" s="17">
        <v>6886363732.46</v>
      </c>
      <c r="I9" s="6">
        <f t="shared" si="2"/>
        <v>0.83580000000014409</v>
      </c>
      <c r="J9" s="7">
        <f t="shared" si="0"/>
        <v>0.9841045566939175</v>
      </c>
      <c r="Q9" s="8"/>
      <c r="R9" s="9"/>
    </row>
    <row r="10" spans="3:18" x14ac:dyDescent="0.25">
      <c r="C10" s="2">
        <v>7</v>
      </c>
      <c r="D10" s="3" t="s">
        <v>15</v>
      </c>
      <c r="E10" s="4">
        <v>0.62170000000000003</v>
      </c>
      <c r="F10" s="17">
        <v>3238999267.7174416</v>
      </c>
      <c r="G10" s="5">
        <f t="shared" si="1"/>
        <v>2013685844.7399335</v>
      </c>
      <c r="H10" s="17">
        <v>1227587361.4000001</v>
      </c>
      <c r="I10" s="6">
        <f t="shared" si="2"/>
        <v>0.37900204968712281</v>
      </c>
      <c r="J10" s="7">
        <f t="shared" si="0"/>
        <v>0.60962208410346275</v>
      </c>
      <c r="Q10" s="8"/>
      <c r="R10" s="9"/>
    </row>
    <row r="11" spans="3:18" x14ac:dyDescent="0.25">
      <c r="C11" s="2">
        <v>8</v>
      </c>
      <c r="D11" s="3" t="s">
        <v>16</v>
      </c>
      <c r="E11" s="4">
        <v>0.8226</v>
      </c>
      <c r="F11" s="17">
        <v>4498603439.7557373</v>
      </c>
      <c r="G11" s="5">
        <f t="shared" si="1"/>
        <v>3700551189.5430694</v>
      </c>
      <c r="H11" s="17">
        <v>376901834.56</v>
      </c>
      <c r="I11" s="6">
        <f t="shared" si="2"/>
        <v>8.3781964693572727E-2</v>
      </c>
      <c r="J11" s="7">
        <f t="shared" si="0"/>
        <v>0.10185018805442832</v>
      </c>
      <c r="Q11" s="8"/>
      <c r="R11" s="9"/>
    </row>
    <row r="12" spans="3:18" x14ac:dyDescent="0.25">
      <c r="C12" s="2">
        <v>9</v>
      </c>
      <c r="D12" s="3" t="s">
        <v>17</v>
      </c>
      <c r="E12" s="4">
        <v>0.81730000000000003</v>
      </c>
      <c r="F12" s="17">
        <v>4039476214.6070251</v>
      </c>
      <c r="G12" s="5">
        <f t="shared" si="1"/>
        <v>3301463910.1983218</v>
      </c>
      <c r="H12" s="17">
        <v>1832803722.3099999</v>
      </c>
      <c r="I12" s="6">
        <f t="shared" si="2"/>
        <v>0.45372311283390038</v>
      </c>
      <c r="J12" s="7">
        <f t="shared" si="0"/>
        <v>0.55514879827957953</v>
      </c>
      <c r="Q12" s="8"/>
      <c r="R12" s="9"/>
    </row>
    <row r="13" spans="3:18" x14ac:dyDescent="0.25">
      <c r="C13" s="2">
        <v>10</v>
      </c>
      <c r="D13" s="3" t="s">
        <v>18</v>
      </c>
      <c r="E13" s="4">
        <v>0.82579999999999998</v>
      </c>
      <c r="F13" s="17">
        <v>4061578542.6695132</v>
      </c>
      <c r="G13" s="5">
        <f t="shared" si="1"/>
        <v>3354051560.5364838</v>
      </c>
      <c r="H13" s="17">
        <v>2001920095.8399999</v>
      </c>
      <c r="I13" s="6">
        <f t="shared" si="2"/>
        <v>0.49289212920753167</v>
      </c>
      <c r="J13" s="7">
        <f t="shared" si="0"/>
        <v>0.59686622572963399</v>
      </c>
      <c r="Q13" s="8"/>
      <c r="R13" s="9"/>
    </row>
    <row r="14" spans="3:18" x14ac:dyDescent="0.25">
      <c r="C14" s="2">
        <v>11</v>
      </c>
      <c r="D14" s="3" t="s">
        <v>19</v>
      </c>
      <c r="E14" s="4">
        <v>0.105</v>
      </c>
      <c r="F14" s="17">
        <v>1939140211.2379739</v>
      </c>
      <c r="G14" s="5">
        <f t="shared" si="1"/>
        <v>203609722.17998725</v>
      </c>
      <c r="H14" s="17">
        <v>0</v>
      </c>
      <c r="I14" s="6">
        <f t="shared" si="2"/>
        <v>0</v>
      </c>
      <c r="J14" s="7">
        <f>IFERROR(H14/G14, "")</f>
        <v>0</v>
      </c>
      <c r="Q14" s="8"/>
      <c r="R14" s="9"/>
    </row>
    <row r="15" spans="3:18" x14ac:dyDescent="0.25">
      <c r="C15" s="11"/>
      <c r="D15" s="11" t="s">
        <v>20</v>
      </c>
      <c r="E15" s="16">
        <f>G15/F15</f>
        <v>0.82038928673329137</v>
      </c>
      <c r="F15" s="12">
        <f>SUM(F4:F14)</f>
        <v>57716454957.612167</v>
      </c>
      <c r="G15" s="13">
        <f>SUM(G4:G14)</f>
        <v>47349961315.449585</v>
      </c>
      <c r="H15" s="12">
        <f>SUM(H4:H14)</f>
        <v>33479394696.290001</v>
      </c>
      <c r="I15" s="15">
        <f>H15/F15</f>
        <v>0.5800667196361553</v>
      </c>
      <c r="J15" s="14">
        <f>IFERROR(H15/G15, "")</f>
        <v>0.7070627676598793</v>
      </c>
      <c r="Q15" s="8"/>
      <c r="R15" s="9"/>
    </row>
  </sheetData>
  <mergeCells count="1">
    <mergeCell ref="C2:J2"/>
  </mergeCells>
  <conditionalFormatting sqref="J4:J14">
    <cfRule type="cellIs" dxfId="0" priority="1" operator="greaterThan">
      <formula>0.99999</formula>
    </cfRule>
  </conditionalFormatting>
  <pageMargins left="0.7" right="0.7" top="0.75" bottom="0.75" header="0.3" footer="0.3"/>
  <pageSetup scale="5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DisCo June 2022 Remittance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cp:lastPrinted>2023-03-27T09:45:27Z</cp:lastPrinted>
  <dcterms:created xsi:type="dcterms:W3CDTF">2023-03-27T09:33:58Z</dcterms:created>
  <dcterms:modified xsi:type="dcterms:W3CDTF">2023-03-27T09:46:22Z</dcterms:modified>
</cp:coreProperties>
</file>