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Market Payement for Publishing 270323\"/>
    </mc:Choice>
  </mc:AlternateContent>
  <xr:revisionPtr revIDLastSave="0" documentId="8_{43677BDF-B82C-4022-B1A5-0C840DA8A39B}" xr6:coauthVersionLast="47" xr6:coauthVersionMax="47" xr10:uidLastSave="{00000000-0000-0000-0000-000000000000}"/>
  <bookViews>
    <workbookView xWindow="105" yWindow="0" windowWidth="28800" windowHeight="15600" xr2:uid="{1CA73C54-8AEF-460D-9B0B-146DC8F1F3CD}"/>
  </bookViews>
  <sheets>
    <sheet name="DisCo December 2022 Remittance" sheetId="1" r:id="rId1"/>
  </sheets>
  <externalReferences>
    <externalReference r:id="rId2"/>
    <externalReference r:id="rId3"/>
  </externalReferences>
  <definedNames>
    <definedName name="Monthly_Payments">'[2]DisCo Total Market Payment'!$B$3:$CH$15</definedName>
    <definedName name="_xlnm.Print_Area" localSheetId="0">'DisCo December 2022 Remittance'!$A$1:$L$54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E15" i="1"/>
  <c r="G14" i="1"/>
  <c r="J14" i="1" s="1"/>
  <c r="F14" i="1"/>
  <c r="J13" i="1"/>
  <c r="K13" i="1" s="1"/>
  <c r="F13" i="1"/>
  <c r="L13" i="1" s="1"/>
  <c r="J12" i="1"/>
  <c r="K12" i="1" s="1"/>
  <c r="F12" i="1"/>
  <c r="L12" i="1" s="1"/>
  <c r="J11" i="1"/>
  <c r="K11" i="1" s="1"/>
  <c r="F11" i="1"/>
  <c r="J10" i="1"/>
  <c r="K10" i="1" s="1"/>
  <c r="F10" i="1"/>
  <c r="L9" i="1"/>
  <c r="J9" i="1"/>
  <c r="K9" i="1" s="1"/>
  <c r="F9" i="1"/>
  <c r="J8" i="1"/>
  <c r="K8" i="1" s="1"/>
  <c r="F8" i="1"/>
  <c r="L8" i="1" s="1"/>
  <c r="J7" i="1"/>
  <c r="K7" i="1" s="1"/>
  <c r="F7" i="1"/>
  <c r="J6" i="1"/>
  <c r="K6" i="1" s="1"/>
  <c r="F6" i="1"/>
  <c r="J5" i="1"/>
  <c r="K5" i="1" s="1"/>
  <c r="F5" i="1"/>
  <c r="F15" i="1" s="1"/>
  <c r="D15" i="1" s="1"/>
  <c r="J4" i="1"/>
  <c r="K4" i="1" s="1"/>
  <c r="F4" i="1"/>
  <c r="L4" i="1" s="1"/>
  <c r="L7" i="1" l="1"/>
  <c r="L11" i="1"/>
  <c r="L5" i="1"/>
  <c r="L6" i="1"/>
  <c r="G15" i="1"/>
  <c r="J15" i="1" s="1"/>
  <c r="L10" i="1"/>
  <c r="K14" i="1"/>
  <c r="L14" i="1"/>
  <c r="L15" i="1"/>
  <c r="K15" i="1"/>
</calcChain>
</file>

<file path=xl/sharedStrings.xml><?xml version="1.0" encoding="utf-8"?>
<sst xmlns="http://schemas.openxmlformats.org/spreadsheetml/2006/main" count="24" uniqueCount="24">
  <si>
    <t>DECEMBER 2022 DISCO INVOICES AND PAYMENTS</t>
  </si>
  <si>
    <t>S/N</t>
  </si>
  <si>
    <t>DISCOS</t>
  </si>
  <si>
    <t>NERC APPROVED MINIMUM REMITTANCE</t>
  </si>
  <si>
    <t>INVOICE VALUE (N)</t>
  </si>
  <si>
    <t>MRO VALUE (N)</t>
  </si>
  <si>
    <t>DISCO PAYMENT (N)</t>
  </si>
  <si>
    <t>Regulatory Net Off (MDA Debt Repayment) (NGN)</t>
  </si>
  <si>
    <t>Regulatory Net Off (Excess Tariff Remittance) (NGN)</t>
  </si>
  <si>
    <t>TOTAL DISCO PAYMENTS (N)</t>
  </si>
  <si>
    <t>INVOICE PAYMENT PERFORMANCE</t>
  </si>
  <si>
    <t>PAYMENT PERFORMANCE RELATIVE TO MRO</t>
  </si>
  <si>
    <t>ABUJA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</si>
  <si>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</si>
  <si>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</si>
  <si>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</si>
  <si>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</si>
  <si>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</si>
  <si>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</si>
  <si>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</si>
  <si>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</si>
  <si>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PH</t>
  </si>
  <si>
    <t>YOLA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</si>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</sst>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/>
    <xf numFmtId="10" fontId="3" fillId="2" borderId="2" xfId="0" applyNumberFormat="1" applyFont="1" applyFill="1" applyBorder="1" applyAlignment="1">
      <alignment horizontal="center"/>
    </xf>
    <xf numFmtId="43" fontId="0" fillId="2" borderId="2" xfId="1" applyFont="1" applyFill="1" applyBorder="1"/>
    <xf numFmtId="10" fontId="2" fillId="2" borderId="2" xfId="2" applyNumberFormat="1" applyFont="1" applyFill="1" applyBorder="1"/>
    <xf numFmtId="10" fontId="0" fillId="2" borderId="2" xfId="2" applyNumberFormat="1" applyFont="1" applyFill="1" applyBorder="1"/>
    <xf numFmtId="10" fontId="0" fillId="0" borderId="0" xfId="0" applyNumberFormat="1"/>
    <xf numFmtId="10" fontId="0" fillId="0" borderId="0" xfId="2" applyNumberFormat="1" applyFont="1"/>
    <xf numFmtId="4" fontId="5" fillId="2" borderId="2" xfId="0" applyNumberFormat="1" applyFont="1" applyFill="1" applyBorder="1"/>
    <xf numFmtId="43" fontId="5" fillId="2" borderId="2" xfId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/>
    <xf numFmtId="4" fontId="3" fillId="3" borderId="2" xfId="0" applyNumberFormat="1" applyFont="1" applyFill="1" applyBorder="1"/>
    <xf numFmtId="43" fontId="3" fillId="3" borderId="2" xfId="1" applyFont="1" applyFill="1" applyBorder="1"/>
    <xf numFmtId="10" fontId="3" fillId="3" borderId="2" xfId="2" applyNumberFormat="1" applyFont="1" applyFill="1" applyBorder="1" applyAlignment="1">
      <alignment horizontal="center"/>
    </xf>
    <xf numFmtId="10" fontId="4" fillId="3" borderId="2" xfId="2" applyNumberFormat="1" applyFont="1" applyFill="1" applyBorder="1"/>
    <xf numFmtId="10" fontId="3" fillId="3" borderId="2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28277432196761E-2"/>
          <c:y val="3.3033033033033031E-2"/>
          <c:w val="0.78564166197143581"/>
          <c:h val="0.80164668605613476"/>
        </c:manualLayout>
      </c:layout>
      <c:barChart>
        <c:barDir val="bar"/>
        <c:grouping val="clustered"/>
        <c:varyColors val="0"/>
        <c:ser>
          <c:idx val="0"/>
          <c:order val="0"/>
          <c:tx>
            <c:v>Invoice Value (N)</c:v>
          </c:tx>
          <c:invertIfNegative val="0"/>
          <c:cat>
            <c:strRef>
              <c:f>'DisCo December 2022 Remittance'!$C$4:$C$14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December 2022 Remittance'!$E$4:$E$14</c:f>
              <c:numCache>
                <c:formatCode>#,##0.00</c:formatCode>
                <c:ptCount val="11"/>
                <c:pt idx="0">
                  <c:v>11206534904.77</c:v>
                </c:pt>
                <c:pt idx="1">
                  <c:v>6587864912.6499996</c:v>
                </c:pt>
                <c:pt idx="2">
                  <c:v>7748317680.1000004</c:v>
                </c:pt>
                <c:pt idx="3">
                  <c:v>7094948225.6300001</c:v>
                </c:pt>
                <c:pt idx="4">
                  <c:v>9498828244.6599998</c:v>
                </c:pt>
                <c:pt idx="5">
                  <c:v>11831481898.48</c:v>
                </c:pt>
                <c:pt idx="6">
                  <c:v>4664891874.21</c:v>
                </c:pt>
                <c:pt idx="7">
                  <c:v>5379021842.3699999</c:v>
                </c:pt>
                <c:pt idx="8">
                  <c:v>5413893287.3800001</c:v>
                </c:pt>
                <c:pt idx="9">
                  <c:v>5864696393.6899996</c:v>
                </c:pt>
                <c:pt idx="10">
                  <c:v>2371860719.3000002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8-4098-808D-84A9E0A69EA1}"/>
            </c:ext>
          </c:extLst>
        </c:ser>
        <c:ser>
          <c:idx val="1"/>
          <c:order val="1"/>
          <c:tx>
            <c:v>MRO Value (N)</c:v>
          </c:tx>
          <c:invertIfNegative val="0"/>
          <c:cat>
            <c:strRef>
              <c:f>'DisCo December 2022 Remittance'!$C$4:$C$14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December 2022 Remittance'!$F$4:$F$14</c:f>
              <c:numCache>
                <c:formatCode>_(* #,##0.00_);_(* \(#,##0.00\);_(* "-"??_);_(@_)</c:formatCode>
                <c:ptCount val="11"/>
                <c:pt idx="0">
                  <c:v>10338028449.650326</c:v>
                </c:pt>
                <c:pt idx="1">
                  <c:v>5635259646.2808104</c:v>
                </c:pt>
                <c:pt idx="2">
                  <c:v>6866559128.10462</c:v>
                </c:pt>
                <c:pt idx="3">
                  <c:v>6498972574.6770802</c:v>
                </c:pt>
                <c:pt idx="4">
                  <c:v>7674103338.8608131</c:v>
                </c:pt>
                <c:pt idx="5">
                  <c:v>10048477576.379065</c:v>
                </c:pt>
                <c:pt idx="6">
                  <c:v>2900163278.1963573</c:v>
                </c:pt>
                <c:pt idx="7">
                  <c:v>4424783367.5335617</c:v>
                </c:pt>
                <c:pt idx="8">
                  <c:v>4424774983.7756739</c:v>
                </c:pt>
                <c:pt idx="9">
                  <c:v>4843066281.9092016</c:v>
                </c:pt>
                <c:pt idx="10">
                  <c:v>249045375.52650002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8-4098-808D-84A9E0A69EA1}"/>
            </c:ext>
          </c:extLst>
        </c:ser>
        <c:ser>
          <c:idx val="2"/>
          <c:order val="2"/>
          <c:tx>
            <c:v>DisCo Payment (N)</c:v>
          </c:tx>
          <c:invertIfNegative val="0"/>
          <c:cat>
            <c:strRef>
              <c:f>'DisCo December 2022 Remittance'!$C$4:$C$14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December 2022 Remittance'!$G$4:$G$14</c:f>
              <c:numCache>
                <c:formatCode>#,##0.00</c:formatCode>
                <c:ptCount val="11"/>
                <c:pt idx="0">
                  <c:v>6598528915.5900002</c:v>
                </c:pt>
                <c:pt idx="1">
                  <c:v>3039765890.8800001</c:v>
                </c:pt>
                <c:pt idx="2">
                  <c:v>4159268011.3699999</c:v>
                </c:pt>
                <c:pt idx="3">
                  <c:v>2674996461.25</c:v>
                </c:pt>
                <c:pt idx="4">
                  <c:v>4726030620.6599998</c:v>
                </c:pt>
                <c:pt idx="5">
                  <c:v>8703502816.3600006</c:v>
                </c:pt>
                <c:pt idx="6">
                  <c:v>621811791.60000002</c:v>
                </c:pt>
                <c:pt idx="7">
                  <c:v>481121402.16000003</c:v>
                </c:pt>
                <c:pt idx="8">
                  <c:v>3152807446.6900001</c:v>
                </c:pt>
                <c:pt idx="9">
                  <c:v>2598864996.54</c:v>
                </c:pt>
                <c:pt idx="10">
                  <c:v>249045375.53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8-4098-808D-84A9E0A69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5856"/>
        <c:axId val="97960704"/>
      </c:barChart>
      <c:catAx>
        <c:axId val="97945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7960704"/>
        <c:crosses val="autoZero"/>
        <c:auto val="1"/>
        <c:lblAlgn val="ctr"/>
        <c:lblOffset val="100"/>
        <c:noMultiLvlLbl val="0"/>
      </c:catAx>
      <c:valAx>
        <c:axId val="97960704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crossAx val="97945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590263470102717"/>
          <c:y val="0.91404081246600932"/>
          <c:w val="0.38336267921634393"/>
          <c:h val="5.7804024496937875E-2"/>
        </c:manualLayout>
      </c:layout>
      <c:overlay val="0"/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585787</xdr:colOff>
      <xdr:row>16</xdr:row>
      <xdr:rowOff>28574</xdr:rowOff>
    </xdr:from>
    <xdr:to>
      <xdr:col>12</xdr:col>
      <xdr:colOff>19050</xdr:colOff>
      <xdr:row>42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674D71-77A1-48D7-9F80-69D235F64E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574674</xdr:colOff>
      <xdr:row>44</xdr:row>
      <xdr:rowOff>6351</xdr:rowOff>
    </xdr:from>
    <xdr:to>
      <xdr:col>9</xdr:col>
      <xdr:colOff>635000</xdr:colOff>
      <xdr:row>52</xdr:row>
      <xdr:rowOff>63501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F8B5C12-76A3-4DBF-A54E-79663813E66D}"/>
            </a:ext>
          </a:extLst>
        </xdr:cNvPr>
        <xdr:cNvSpPr txBox="1"/>
      </xdr:nvSpPr>
      <xdr:spPr>
        <a:xfrm>
          <a:off x="574674" y="9166226"/>
          <a:ext cx="10410826" cy="15811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 baseline="0"/>
            <a:t>December </a:t>
          </a:r>
          <a:r>
            <a:rPr lang="en-US" sz="1100" b="1" u="sng"/>
            <a:t>2022 DisCo Remittances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Discos' expected overall payment performance (based on the Minimum Remittance Order by NERC) is 82.28% but overall DisCo payment performance achieved at the time of generating this report is 62.65% representing 76.15% of the MRO requirements.</a:t>
          </a:r>
        </a:p>
        <a:p>
          <a:endParaRPr lang="en-GB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With the implementation of NERC's order on Regulatory Net-Offs, only Yola DisCo attained the requirements of the Minimum Remittance Order.</a:t>
          </a:r>
        </a:p>
        <a:p>
          <a:endParaRPr lang="en-GB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Subsequent Payments are expected from DisCos with outstanding MRO payments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0.35595</cdr:x>
      <cdr:y>0.02778</cdr:y>
    </cdr:from>
    <cdr:to>
      <cdr:x>0.69788</cdr:x>
      <cdr:y>0.09309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2625" y="117475"/>
          <a:ext cx="30956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DECEMBER 2022 DISCO REMITTANCES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ietta%20Ighomrore\Desktop\January%20-%20December%202022%20Market%20Data_From%20Fati%20270323.xlsx" TargetMode="External"/><Relationship Id="rId1" Type="http://schemas.openxmlformats.org/officeDocument/2006/relationships/externalLinkPath" Target="/Users/Henrietta%20Ighomrore/Desktop/January%20-%20December%202022%20Market%20Data_From%20Fati%202703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Website%20publications/Final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 January 2022 Remittances"/>
      <sheetName val="GenCo January 2022 Invoices"/>
      <sheetName val="DisCo February 2022 Remittances"/>
      <sheetName val="GenCo February 2022 Invoices"/>
      <sheetName val="DisCo March 2022 Remittances"/>
      <sheetName val="GenCo March 2022 Invoice"/>
      <sheetName val="DisCo April 2022 Remittance"/>
      <sheetName val="GenCo April 2022 Invoice"/>
      <sheetName val="DisCo May 2022 Remittance"/>
      <sheetName val="GenCo May 2022 Invoice"/>
      <sheetName val="DisCo June 2022 Remittance"/>
      <sheetName val="GenCo June 2022 Invoice"/>
      <sheetName val="DisCo July 2022 Remittance "/>
      <sheetName val="GenCo July 2022 Invoice"/>
      <sheetName val="DisCo August 2022 Remittance "/>
      <sheetName val="GenCo August 2022 Invoice "/>
      <sheetName val="DisCo September 2022 Remittance"/>
      <sheetName val="GenCo September 2022 Invoice "/>
      <sheetName val="DisCo October 2022 Remittance"/>
      <sheetName val="GenCo October 2022 Invoice"/>
      <sheetName val="DisCo November 2022 Remittance"/>
      <sheetName val="GenCo November 2022 Invoice"/>
      <sheetName val="DisCo December 2022 Remittance"/>
      <sheetName val="GenCo December 2022 Invo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B4" t="str">
            <v>ABUJA</v>
          </cell>
          <cell r="D4">
            <v>11206534904.77</v>
          </cell>
          <cell r="E4">
            <v>10338028449.650326</v>
          </cell>
          <cell r="F4">
            <v>6598528915.5900002</v>
          </cell>
        </row>
        <row r="5">
          <cell r="B5" t="str">
            <v>BENIN</v>
          </cell>
          <cell r="D5">
            <v>6587864912.6499996</v>
          </cell>
          <cell r="E5">
            <v>5635259646.2808104</v>
          </cell>
          <cell r="F5">
            <v>3039765890.8800001</v>
          </cell>
        </row>
        <row r="6">
          <cell r="B6" t="str">
            <v>EKO</v>
          </cell>
          <cell r="D6">
            <v>7748317680.1000004</v>
          </cell>
          <cell r="E6">
            <v>6866559128.10462</v>
          </cell>
          <cell r="F6">
            <v>4159268011.3699999</v>
          </cell>
        </row>
        <row r="7">
          <cell r="B7" t="str">
            <v>ENUGU</v>
          </cell>
          <cell r="D7">
            <v>7094948225.6300001</v>
          </cell>
          <cell r="E7">
            <v>6498972574.6770802</v>
          </cell>
          <cell r="F7">
            <v>2674996461.25</v>
          </cell>
        </row>
        <row r="8">
          <cell r="B8" t="str">
            <v>IBADAN</v>
          </cell>
          <cell r="D8">
            <v>9498828244.6599998</v>
          </cell>
          <cell r="E8">
            <v>7674103338.8608131</v>
          </cell>
          <cell r="F8">
            <v>4726030620.6599998</v>
          </cell>
        </row>
        <row r="9">
          <cell r="B9" t="str">
            <v>IKEJA</v>
          </cell>
          <cell r="D9">
            <v>11831481898.48</v>
          </cell>
          <cell r="E9">
            <v>10048477576.379065</v>
          </cell>
          <cell r="F9">
            <v>8703502816.3600006</v>
          </cell>
        </row>
        <row r="10">
          <cell r="B10" t="str">
            <v>JOS</v>
          </cell>
          <cell r="D10">
            <v>4664891874.21</v>
          </cell>
          <cell r="E10">
            <v>2900163278.1963573</v>
          </cell>
          <cell r="F10">
            <v>621811791.60000002</v>
          </cell>
        </row>
        <row r="11">
          <cell r="B11" t="str">
            <v>KADUNA</v>
          </cell>
          <cell r="D11">
            <v>5379021842.3699999</v>
          </cell>
          <cell r="E11">
            <v>4424783367.5335617</v>
          </cell>
          <cell r="F11">
            <v>481121402.16000003</v>
          </cell>
        </row>
        <row r="12">
          <cell r="B12" t="str">
            <v>KANO</v>
          </cell>
          <cell r="D12">
            <v>5413893287.3800001</v>
          </cell>
          <cell r="E12">
            <v>4424774983.7756739</v>
          </cell>
          <cell r="F12">
            <v>3152807446.6900001</v>
          </cell>
        </row>
        <row r="13">
          <cell r="B13" t="str">
            <v>PH</v>
          </cell>
          <cell r="D13">
            <v>5864696393.6899996</v>
          </cell>
          <cell r="E13">
            <v>4843066281.9092016</v>
          </cell>
          <cell r="F13">
            <v>2598864996.54</v>
          </cell>
        </row>
        <row r="14">
          <cell r="B14" t="str">
            <v>YOLA</v>
          </cell>
          <cell r="D14">
            <v>2371860719.3000002</v>
          </cell>
          <cell r="E14">
            <v>249045375.52650002</v>
          </cell>
          <cell r="F14">
            <v>249045375.53</v>
          </cell>
        </row>
      </sheetData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 Sheet"/>
      <sheetName val="Input_GenCo Invoice"/>
      <sheetName val="Sheet2"/>
      <sheetName val="Input_MRO_REVISED MRO"/>
      <sheetName val="Input_DisCo Invoice"/>
      <sheetName val="Input_DisCo Market Payments"/>
      <sheetName val="DisCo MRv10 Requirement"/>
      <sheetName val="DisCo RevisedMR Requirement"/>
      <sheetName val="DisCo Total Market Payment"/>
      <sheetName val="DisCo MRv11 Requirement"/>
      <sheetName val="DisCo MRv12 Requirement"/>
      <sheetName val="DisCo MRv13 Requirement"/>
      <sheetName val="DisCo Performance"/>
      <sheetName val="DisCo Shortfall_Monthly"/>
      <sheetName val="DisCo Shortfall_Cummulative"/>
      <sheetName val="GenCo_Payments"/>
      <sheetName val="Memo Summary Generator"/>
      <sheetName val="Reference"/>
      <sheetName val="Payment Checks"/>
      <sheetName val="Sheet1"/>
      <sheetName val="DisCo perf Jan June 2022"/>
      <sheetName val="2021 DisCo Performance"/>
      <sheetName val="Power reform  Prog"/>
      <sheetName val="Sheet4"/>
      <sheetName val="Sheet6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6517768083.1700001</v>
          </cell>
          <cell r="AS4">
            <v>7061867512.6899996</v>
          </cell>
          <cell r="AT4">
            <v>5975153992.7799997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2799382986.3200002</v>
          </cell>
          <cell r="AS5">
            <v>2503367958.5900002</v>
          </cell>
          <cell r="AT5">
            <v>2084173668.24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5200290147.9300003</v>
          </cell>
          <cell r="AS6">
            <v>3932635053.52</v>
          </cell>
          <cell r="AT6">
            <v>5145555358.4200001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2933332327.6799998</v>
          </cell>
          <cell r="AS7">
            <v>2917047773.6199999</v>
          </cell>
          <cell r="AT7">
            <v>2667136203.5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3703044404.6199999</v>
          </cell>
          <cell r="AS8">
            <v>3968592357.4499998</v>
          </cell>
          <cell r="AT8">
            <v>3160382256.1399999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10091881865.040001</v>
          </cell>
          <cell r="AN9">
            <v>8042365209.4899998</v>
          </cell>
          <cell r="AO9">
            <v>6846782072.3199997</v>
          </cell>
          <cell r="AP9">
            <v>9175270615.0599995</v>
          </cell>
          <cell r="AQ9">
            <v>4224251012.0900002</v>
          </cell>
          <cell r="AR9">
            <v>6886363732.46</v>
          </cell>
          <cell r="AS9">
            <v>7758759270.1099997</v>
          </cell>
          <cell r="AT9">
            <v>8432542442.75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1227587361.4000001</v>
          </cell>
          <cell r="AS10">
            <v>788211323.30999994</v>
          </cell>
          <cell r="AT10">
            <v>493460997.56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376901834.56</v>
          </cell>
          <cell r="AS11">
            <v>548500373.21000004</v>
          </cell>
          <cell r="AT11">
            <v>808527118.88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1832803722.3099999</v>
          </cell>
          <cell r="AS12">
            <v>2419508698.0900002</v>
          </cell>
          <cell r="AT12">
            <v>1128632945.73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2001920095.8399999</v>
          </cell>
          <cell r="AS13">
            <v>2787452718.3000002</v>
          </cell>
          <cell r="AT13">
            <v>2797354754.3800001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200142124.13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38876421341.100006</v>
          </cell>
          <cell r="AN15">
            <v>40084759380.57</v>
          </cell>
          <cell r="AO15">
            <v>31270083943.100006</v>
          </cell>
          <cell r="AP15">
            <v>39546169589.870003</v>
          </cell>
          <cell r="AQ15">
            <v>30091087903.690002</v>
          </cell>
          <cell r="AR15">
            <v>33479394696.290001</v>
          </cell>
          <cell r="AS15">
            <v>34685943038.889999</v>
          </cell>
          <cell r="AT15">
            <v>32893061862.510002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9E99E-6381-4A12-B44E-8F1C49B92C06}">
  <sheetPr codeName="Sheet23">
    <tabColor theme="3"/>
  </sheetPr>
  <dimension ref="B2:T15"/>
  <sheetViews>
    <sheetView showGridLines="0" tabSelected="1" view="pageBreakPreview" zoomScale="60" zoomScaleNormal="60" workbookViewId="0">
      <selection activeCell="R39" sqref="R39"/>
    </sheetView>
  </sheetViews>
  <sheetFormatPr defaultRowHeight="15" x14ac:dyDescent="0.25"/>
  <cols>
    <col min="2" max="2" width="4.28515625" bestFit="1" customWidth="1"/>
    <col min="3" max="3" width="14.85546875" customWidth="1"/>
    <col min="4" max="4" width="23.5703125" customWidth="1"/>
    <col min="5" max="5" width="18.140625" bestFit="1" customWidth="1"/>
    <col min="6" max="6" width="18" bestFit="1" customWidth="1"/>
    <col min="7" max="7" width="19" bestFit="1" customWidth="1"/>
    <col min="8" max="8" width="23.5703125" bestFit="1" customWidth="1"/>
    <col min="9" max="9" width="24.85546875" bestFit="1" customWidth="1"/>
    <col min="10" max="10" width="19" customWidth="1"/>
    <col min="11" max="11" width="18.28515625" customWidth="1"/>
    <col min="12" max="12" width="24.28515625" bestFit="1" customWidth="1"/>
  </cols>
  <sheetData>
    <row r="2" spans="2:20" x14ac:dyDescent="0.25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"/>
      <c r="N2" s="1"/>
      <c r="O2" s="1"/>
    </row>
    <row r="3" spans="2:20" s="2" customFormat="1" ht="76.5" customHeight="1" x14ac:dyDescent="0.25"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</row>
    <row r="4" spans="2:20" x14ac:dyDescent="0.25">
      <c r="B4" s="3">
        <v>1</v>
      </c>
      <c r="C4" s="4" t="s">
        <v>12</v>
      </c>
      <c r="D4" s="5">
        <v>0.92249999999999999</v>
      </c>
      <c r="E4" s="11">
        <v>11206534904.77</v>
      </c>
      <c r="F4" s="6">
        <f>E4*D4</f>
        <v>10338028449.650326</v>
      </c>
      <c r="G4" s="11">
        <v>6598528915.5900002</v>
      </c>
      <c r="H4" s="12"/>
      <c r="I4" s="12">
        <v>0</v>
      </c>
      <c r="J4" s="12">
        <f>G4+H4+I4</f>
        <v>6598528915.5900002</v>
      </c>
      <c r="K4" s="7">
        <f>J4/E4</f>
        <v>0.58881081187561124</v>
      </c>
      <c r="L4" s="8">
        <f>IFERROR(J4/F4, "")</f>
        <v>0.63827730284619111</v>
      </c>
      <c r="S4" s="9"/>
      <c r="T4" s="10"/>
    </row>
    <row r="5" spans="2:20" x14ac:dyDescent="0.25">
      <c r="B5" s="3">
        <v>2</v>
      </c>
      <c r="C5" s="4" t="s">
        <v>13</v>
      </c>
      <c r="D5" s="5">
        <v>0.85540000000000005</v>
      </c>
      <c r="E5" s="11">
        <v>6587864912.6499996</v>
      </c>
      <c r="F5" s="6">
        <f t="shared" ref="F5:F14" si="0">E5*D5</f>
        <v>5635259646.2808104</v>
      </c>
      <c r="G5" s="11">
        <v>3039765890.8800001</v>
      </c>
      <c r="H5" s="12"/>
      <c r="I5" s="12">
        <v>2102069470.8199999</v>
      </c>
      <c r="J5" s="12">
        <f t="shared" ref="J5:J15" si="1">G5+H5+I5</f>
        <v>5141835361.6999998</v>
      </c>
      <c r="K5" s="7">
        <f t="shared" ref="K5:K15" si="2">J5/E5</f>
        <v>0.78050103180268038</v>
      </c>
      <c r="L5" s="8">
        <f t="shared" ref="L5:L15" si="3">IFERROR(J5/F5, "")</f>
        <v>0.91243983142702867</v>
      </c>
      <c r="S5" s="9"/>
      <c r="T5" s="10"/>
    </row>
    <row r="6" spans="2:20" x14ac:dyDescent="0.25">
      <c r="B6" s="3">
        <v>3</v>
      </c>
      <c r="C6" s="4" t="s">
        <v>14</v>
      </c>
      <c r="D6" s="5">
        <v>0.88619999999999999</v>
      </c>
      <c r="E6" s="11">
        <v>7748317680.1000004</v>
      </c>
      <c r="F6" s="6">
        <f t="shared" si="0"/>
        <v>6866559128.10462</v>
      </c>
      <c r="G6" s="11">
        <v>4159268011.3699999</v>
      </c>
      <c r="H6" s="12"/>
      <c r="I6" s="12">
        <v>1588328668.5599999</v>
      </c>
      <c r="J6" s="12">
        <f t="shared" si="1"/>
        <v>5747596679.9300003</v>
      </c>
      <c r="K6" s="7">
        <f t="shared" si="2"/>
        <v>0.74178640025196041</v>
      </c>
      <c r="L6" s="8">
        <f t="shared" si="3"/>
        <v>0.83704175158199101</v>
      </c>
      <c r="S6" s="9"/>
      <c r="T6" s="10"/>
    </row>
    <row r="7" spans="2:20" x14ac:dyDescent="0.25">
      <c r="B7" s="3">
        <v>4</v>
      </c>
      <c r="C7" s="4" t="s">
        <v>15</v>
      </c>
      <c r="D7" s="5">
        <v>0.91600000000000004</v>
      </c>
      <c r="E7" s="11">
        <v>7094948225.6300001</v>
      </c>
      <c r="F7" s="6">
        <f t="shared" si="0"/>
        <v>6498972574.6770802</v>
      </c>
      <c r="G7" s="11">
        <v>2674996461.25</v>
      </c>
      <c r="H7" s="12"/>
      <c r="I7" s="12">
        <v>2619343105.6700001</v>
      </c>
      <c r="J7" s="12">
        <f t="shared" si="1"/>
        <v>5294339566.9200001</v>
      </c>
      <c r="K7" s="7">
        <f t="shared" si="2"/>
        <v>0.74621257246029948</v>
      </c>
      <c r="L7" s="8">
        <f t="shared" si="3"/>
        <v>0.81464254635403877</v>
      </c>
      <c r="S7" s="9"/>
      <c r="T7" s="10"/>
    </row>
    <row r="8" spans="2:20" x14ac:dyDescent="0.25">
      <c r="B8" s="3">
        <v>5</v>
      </c>
      <c r="C8" s="4" t="s">
        <v>16</v>
      </c>
      <c r="D8" s="5">
        <v>0.80789999999999995</v>
      </c>
      <c r="E8" s="11">
        <v>9498828244.6599998</v>
      </c>
      <c r="F8" s="6">
        <f t="shared" si="0"/>
        <v>7674103338.8608131</v>
      </c>
      <c r="G8" s="11">
        <v>4726030620.6599998</v>
      </c>
      <c r="H8" s="12"/>
      <c r="I8" s="12">
        <v>2546834662.0300002</v>
      </c>
      <c r="J8" s="12">
        <f t="shared" si="1"/>
        <v>7272865282.6900005</v>
      </c>
      <c r="K8" s="7">
        <f t="shared" si="2"/>
        <v>0.76565920504759322</v>
      </c>
      <c r="L8" s="8">
        <f t="shared" si="3"/>
        <v>0.9477153175486982</v>
      </c>
      <c r="S8" s="9"/>
      <c r="T8" s="10"/>
    </row>
    <row r="9" spans="2:20" x14ac:dyDescent="0.25">
      <c r="B9" s="3">
        <v>6</v>
      </c>
      <c r="C9" s="4" t="s">
        <v>17</v>
      </c>
      <c r="D9" s="5">
        <v>0.84930000000000005</v>
      </c>
      <c r="E9" s="11">
        <v>11831481898.48</v>
      </c>
      <c r="F9" s="6">
        <f t="shared" si="0"/>
        <v>10048477576.379065</v>
      </c>
      <c r="G9" s="11">
        <v>8703502816.3600006</v>
      </c>
      <c r="H9" s="12"/>
      <c r="I9" s="12">
        <v>1017665344.1900001</v>
      </c>
      <c r="J9" s="12">
        <f t="shared" si="1"/>
        <v>9721168160.5500011</v>
      </c>
      <c r="K9" s="7">
        <f t="shared" si="2"/>
        <v>0.82163572103329574</v>
      </c>
      <c r="L9" s="8">
        <f t="shared" si="3"/>
        <v>0.96742696459825228</v>
      </c>
      <c r="S9" s="9"/>
      <c r="T9" s="10"/>
    </row>
    <row r="10" spans="2:20" x14ac:dyDescent="0.25">
      <c r="B10" s="3">
        <v>7</v>
      </c>
      <c r="C10" s="4" t="s">
        <v>18</v>
      </c>
      <c r="D10" s="5">
        <v>0.62170000000000003</v>
      </c>
      <c r="E10" s="11">
        <v>4664891874.21</v>
      </c>
      <c r="F10" s="6">
        <f t="shared" si="0"/>
        <v>2900163278.1963573</v>
      </c>
      <c r="G10" s="11">
        <v>621811791.60000002</v>
      </c>
      <c r="H10" s="12"/>
      <c r="I10" s="12">
        <v>1541957560.1800001</v>
      </c>
      <c r="J10" s="12">
        <f t="shared" si="1"/>
        <v>2163769351.7800002</v>
      </c>
      <c r="K10" s="7">
        <f t="shared" si="2"/>
        <v>0.46384126580563773</v>
      </c>
      <c r="L10" s="8">
        <f t="shared" si="3"/>
        <v>0.7460853559685342</v>
      </c>
      <c r="S10" s="9"/>
      <c r="T10" s="10"/>
    </row>
    <row r="11" spans="2:20" x14ac:dyDescent="0.25">
      <c r="B11" s="3">
        <v>8</v>
      </c>
      <c r="C11" s="4" t="s">
        <v>19</v>
      </c>
      <c r="D11" s="5">
        <v>0.8226</v>
      </c>
      <c r="E11" s="11">
        <v>5379021842.3699999</v>
      </c>
      <c r="F11" s="6">
        <f t="shared" si="0"/>
        <v>4424783367.5335617</v>
      </c>
      <c r="G11" s="11">
        <v>481121402.16000003</v>
      </c>
      <c r="H11" s="12"/>
      <c r="I11" s="12">
        <v>237093130</v>
      </c>
      <c r="J11" s="12">
        <f t="shared" si="1"/>
        <v>718214532.16000009</v>
      </c>
      <c r="K11" s="7">
        <f t="shared" si="2"/>
        <v>0.1335214009548536</v>
      </c>
      <c r="L11" s="8">
        <f t="shared" si="3"/>
        <v>0.16231631528671725</v>
      </c>
      <c r="S11" s="9"/>
      <c r="T11" s="10"/>
    </row>
    <row r="12" spans="2:20" x14ac:dyDescent="0.25">
      <c r="B12" s="3">
        <v>9</v>
      </c>
      <c r="C12" s="4" t="s">
        <v>20</v>
      </c>
      <c r="D12" s="5">
        <v>0.81730000000000003</v>
      </c>
      <c r="E12" s="11">
        <v>5413893287.3800001</v>
      </c>
      <c r="F12" s="6">
        <f t="shared" si="0"/>
        <v>4424774983.7756739</v>
      </c>
      <c r="G12" s="11">
        <v>3152807446.6900001</v>
      </c>
      <c r="H12" s="12"/>
      <c r="I12" s="12">
        <v>0</v>
      </c>
      <c r="J12" s="12">
        <f t="shared" si="1"/>
        <v>3152807446.6900001</v>
      </c>
      <c r="K12" s="7">
        <f t="shared" si="2"/>
        <v>0.58235493005363059</v>
      </c>
      <c r="L12" s="8">
        <f t="shared" si="3"/>
        <v>0.71253509121941838</v>
      </c>
      <c r="S12" s="9"/>
      <c r="T12" s="10"/>
    </row>
    <row r="13" spans="2:20" x14ac:dyDescent="0.25">
      <c r="B13" s="3">
        <v>10</v>
      </c>
      <c r="C13" s="4" t="s">
        <v>21</v>
      </c>
      <c r="D13" s="5">
        <v>0.82579999999999998</v>
      </c>
      <c r="E13" s="11">
        <v>5864696393.6899996</v>
      </c>
      <c r="F13" s="6">
        <f t="shared" si="0"/>
        <v>4843066281.9092016</v>
      </c>
      <c r="G13" s="11">
        <v>2598864996.54</v>
      </c>
      <c r="H13" s="12"/>
      <c r="I13" s="12">
        <v>0</v>
      </c>
      <c r="J13" s="12">
        <f t="shared" si="1"/>
        <v>2598864996.54</v>
      </c>
      <c r="K13" s="7">
        <f t="shared" si="2"/>
        <v>0.44313717575153522</v>
      </c>
      <c r="L13" s="8">
        <f t="shared" si="3"/>
        <v>0.53661561607112518</v>
      </c>
      <c r="S13" s="9"/>
      <c r="T13" s="10"/>
    </row>
    <row r="14" spans="2:20" x14ac:dyDescent="0.25">
      <c r="B14" s="3">
        <v>11</v>
      </c>
      <c r="C14" s="4" t="s">
        <v>22</v>
      </c>
      <c r="D14" s="5">
        <v>0.105</v>
      </c>
      <c r="E14" s="11">
        <v>2371860719.3000002</v>
      </c>
      <c r="F14" s="6">
        <f t="shared" si="0"/>
        <v>249045375.52650002</v>
      </c>
      <c r="G14" s="11">
        <f>224464463.69+24580911.84</f>
        <v>249045375.53</v>
      </c>
      <c r="H14" s="12"/>
      <c r="I14" s="12">
        <v>0</v>
      </c>
      <c r="J14" s="12">
        <f t="shared" si="1"/>
        <v>249045375.53</v>
      </c>
      <c r="K14" s="7">
        <f t="shared" si="2"/>
        <v>0.10500000000147562</v>
      </c>
      <c r="L14" s="8">
        <f t="shared" si="3"/>
        <v>1.0000000000140536</v>
      </c>
      <c r="S14" s="9"/>
      <c r="T14" s="10"/>
    </row>
    <row r="15" spans="2:20" x14ac:dyDescent="0.25">
      <c r="B15" s="15"/>
      <c r="C15" s="15" t="s">
        <v>23</v>
      </c>
      <c r="D15" s="18">
        <f>F15/E15</f>
        <v>0.82283425936798593</v>
      </c>
      <c r="E15" s="16">
        <f>SUM(E4:E14)</f>
        <v>77662339983.240005</v>
      </c>
      <c r="F15" s="17">
        <f>SUM(F4:F14)</f>
        <v>63903234000.894012</v>
      </c>
      <c r="G15" s="16">
        <f>SUM(G4:G14)</f>
        <v>37005743728.629997</v>
      </c>
      <c r="H15" s="17">
        <f t="shared" ref="H15:I15" si="4">SUM(H4:H14)</f>
        <v>0</v>
      </c>
      <c r="I15" s="17">
        <f t="shared" si="4"/>
        <v>11653291941.450001</v>
      </c>
      <c r="J15" s="17">
        <f t="shared" si="1"/>
        <v>48659035670.080002</v>
      </c>
      <c r="K15" s="19">
        <f t="shared" si="2"/>
        <v>0.62654609274689521</v>
      </c>
      <c r="L15" s="20">
        <f t="shared" si="3"/>
        <v>0.76144871900222233</v>
      </c>
      <c r="S15" s="9"/>
      <c r="T15" s="10"/>
    </row>
  </sheetData>
  <mergeCells count="1">
    <mergeCell ref="B2:L2"/>
  </mergeCells>
  <conditionalFormatting sqref="L4:L14">
    <cfRule type="cellIs" dxfId="0" priority="1" operator="greaterThan">
      <formula>0.99999</formula>
    </cfRule>
  </conditionalFormatting>
  <pageMargins left="0.7" right="0.7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DisCo December 2022 Remittance</vt:lpstr>
      <vt:lpstr>'DisCo December 2022 Remittance'!Print_Area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dcterms:created xsi:type="dcterms:W3CDTF">2023-03-27T16:40:26Z</dcterms:created>
  <dcterms:modified xsi:type="dcterms:W3CDTF">2023-03-27T16:44:04Z</dcterms:modified>
</cp:coreProperties>
</file>